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0" windowWidth="28605" windowHeight="11970" activeTab="0"/>
  </bookViews>
  <sheets>
    <sheet name="Instructions, Submission Check" sheetId="1" r:id="rId1"/>
    <sheet name="General and Narrative" sheetId="2" r:id="rId2"/>
    <sheet name="Goals and Objectives" sheetId="3" r:id="rId3"/>
    <sheet name="Timeline" sheetId="4" r:id="rId4"/>
    <sheet name="Budget" sheetId="5" r:id="rId5"/>
    <sheet name="Referrals (PCPP and LGL only)" sheetId="6" r:id="rId6"/>
    <sheet name="Completion Report Instructions" sheetId="7" r:id="rId7"/>
    <sheet name="Final Results and Narrative" sheetId="8" r:id="rId8"/>
    <sheet name="Final Project Log" sheetId="9" r:id="rId9"/>
    <sheet name="Lookups" sheetId="10" state="hidden" r:id="rId10"/>
    <sheet name="Grant Import" sheetId="11" state="hidden" r:id="rId11"/>
    <sheet name="Final Budget Import" sheetId="12" state="hidden" r:id="rId12"/>
    <sheet name="Related Records Import" sheetId="13" state="hidden" r:id="rId13"/>
  </sheets>
  <externalReferences>
    <externalReference r:id="rId16"/>
    <externalReference r:id="rId17"/>
    <externalReference r:id="rId18"/>
    <externalReference r:id="rId19"/>
    <externalReference r:id="rId20"/>
  </externalReferences>
  <definedNames>
    <definedName name="_xlnm._FilterDatabase" localSheetId="1" hidden="1">'General and Narrative'!$E$1:$E$185</definedName>
    <definedName name="_xlfn.IFERROR" hidden="1">#NAME?</definedName>
    <definedName name="CheckBox" localSheetId="8">'[1]Lookup'!$G$2</definedName>
    <definedName name="CheckBox" localSheetId="3">'[2]Lookup'!$G$2</definedName>
    <definedName name="CheckBox">'[3]Lookup'!$G$2</definedName>
    <definedName name="Countries" localSheetId="8">'[1]Lookup'!$D$1:$D$71</definedName>
    <definedName name="Countries" localSheetId="3">'[2]Lookup'!$D$1:$D$71</definedName>
    <definedName name="Countries">'[3]Lookup'!$D$1:$D$71</definedName>
    <definedName name="Country" localSheetId="8">'[4]SPA Program Element Dropdown'!$A:$A</definedName>
    <definedName name="Country" localSheetId="3">'[2]SPA Program Element Dropdown'!$A$2:$A$199</definedName>
    <definedName name="Country">'[3]SPA Program Element Dropdown'!$A$2:$A$199</definedName>
    <definedName name="CountryChoice" localSheetId="8">'[4]SPA Indicators'!$D$10</definedName>
    <definedName name="CountryChoice" localSheetId="3">'[2]8. SPA Projects'!$E$10</definedName>
    <definedName name="CountryChoice">'[3]8. SPA Projects'!$E$10</definedName>
    <definedName name="CountryCode">'[1]Lookup'!$E:$E</definedName>
    <definedName name="CountryDropdownSource">'[4]Lookup'!$D$1:$D$71</definedName>
    <definedName name="CountryStart" localSheetId="8">'[4]SPA Program Element Dropdown'!$A$2</definedName>
    <definedName name="CountryStart" localSheetId="3">'[2]SPA Program Element Dropdown'!$A$2</definedName>
    <definedName name="CountryStart">'[3]SPA Program Element Dropdown'!$A$2</definedName>
    <definedName name="FiscalYear" localSheetId="3">'[2]Lookup'!$A$8:$A$14</definedName>
    <definedName name="FiscalYear">'[3]Lookup'!$A$8:$A$14</definedName>
    <definedName name="FiscalYearDropdown">'[4]Lookup'!$A$11:$A$17</definedName>
    <definedName name="GrantChoice" localSheetId="3">'[2]1. Classification &amp; Budget'!$Q$7</definedName>
    <definedName name="GrantChoice">'[3]1. Classification &amp; Budget'!$Q$7</definedName>
    <definedName name="_xlnm.Print_Area" localSheetId="4">'Budget'!$B$2:$R$240</definedName>
    <definedName name="_xlnm.Print_Area" localSheetId="8">'Final Project Log'!$C$2:$R$233</definedName>
    <definedName name="_xlnm.Print_Area" localSheetId="3">'Timeline'!$B$1:$U$25</definedName>
    <definedName name="ProgramElementChoice" localSheetId="8">'[1]8. SPA Projects'!$E$12</definedName>
    <definedName name="ProgramElementChoice" localSheetId="3">'[2]8. SPA Projects'!$E$12</definedName>
    <definedName name="ProgramElementChoice">'[3]8. SPA Projects'!$E$12</definedName>
    <definedName name="SPACountries" localSheetId="8">'[4]Lookup'!$N$1:$N$53</definedName>
    <definedName name="SPACountries" localSheetId="3">'[2]Lookup'!$N$1:$N$53</definedName>
    <definedName name="SPACountries">'[3]Lookup'!$N$1:$N$53</definedName>
    <definedName name="StandardIndicators" localSheetId="8">'[4]SPA Elements and Indicators'!$B:$B</definedName>
    <definedName name="StandardIndicators" localSheetId="3">'[2]SPA Elements and Indicators'!$B:$B</definedName>
    <definedName name="StandardIndicators">'[3]SPA Elements and Indicators'!$B:$B</definedName>
    <definedName name="TimeSpan" localSheetId="8">'[5]Lookup'!$A$23:$A$25</definedName>
    <definedName name="TimeSpan" localSheetId="3">'[2]Lookup'!$A$24:$A$26</definedName>
    <definedName name="TimeSpan">'[3]Lookup'!$A$24:$A$26</definedName>
  </definedNames>
  <calcPr fullCalcOnLoad="1"/>
</workbook>
</file>

<file path=xl/comments4.xml><?xml version="1.0" encoding="utf-8"?>
<comments xmlns="http://schemas.openxmlformats.org/spreadsheetml/2006/main">
  <authors>
    <author>mbecchi</author>
  </authors>
  <commentList>
    <comment ref="H8" authorId="0">
      <text>
        <r>
          <rPr>
            <b/>
            <sz val="8"/>
            <rFont val="Tahoma"/>
            <family val="2"/>
          </rPr>
          <t xml:space="preserve">Select from drop down </t>
        </r>
        <r>
          <rPr>
            <sz val="8"/>
            <rFont val="Tahoma"/>
            <family val="2"/>
          </rPr>
          <t xml:space="preserve">
</t>
        </r>
      </text>
    </comment>
  </commentList>
</comments>
</file>

<file path=xl/comments5.xml><?xml version="1.0" encoding="utf-8"?>
<comments xmlns="http://schemas.openxmlformats.org/spreadsheetml/2006/main">
  <authors>
    <author>mbecchi</author>
    <author>agutshall</author>
    <author>Meg Munroe</author>
  </authors>
  <commentList>
    <comment ref="E20" authorId="0">
      <text>
        <r>
          <rPr>
            <sz val="8"/>
            <rFont val="Tahoma"/>
            <family val="2"/>
          </rPr>
          <t>Cost of skilled labor, fees paid to trainers and experts, day laborers, etc.</t>
        </r>
      </text>
    </comment>
    <comment ref="E21" authorId="0">
      <text>
        <r>
          <rPr>
            <sz val="8"/>
            <rFont val="Tahoma"/>
            <family val="2"/>
          </rPr>
          <t>Equipment necessary for the completion of the  project. Examples: a pump for a well, computers, tools for a construction project, etc.</t>
        </r>
      </text>
    </comment>
    <comment ref="E22" authorId="0">
      <text>
        <r>
          <rPr>
            <sz val="8"/>
            <rFont val="Tahoma"/>
            <family val="2"/>
          </rPr>
          <t>Materials and supplies necessary for the completion of the project. Examples: cement for a construction project, notebooks and pens for a training workshop, cloth for a sewing cooperative, books for a resource center.</t>
        </r>
      </text>
    </comment>
    <comment ref="E23" authorId="0">
      <text>
        <r>
          <rPr>
            <sz val="8"/>
            <rFont val="Tahoma"/>
            <family val="2"/>
          </rPr>
          <t>Rental costs for a venue to hold a workshop or project activity. Funds may not be used to purchase land. Please note: this should not include workshop particants lodging costs, which should be included in Travel/Per Diem.</t>
        </r>
      </text>
    </comment>
    <comment ref="E24" authorId="0">
      <text>
        <r>
          <rPr>
            <sz val="8"/>
            <rFont val="Tahoma"/>
            <family val="2"/>
          </rPr>
          <t>All costs associated with travel of participants and labor/experts. This includes all food, lodging,  transportation, and per diem.</t>
        </r>
      </text>
    </comment>
    <comment ref="E25" authorId="0">
      <text>
        <r>
          <rPr>
            <sz val="8"/>
            <rFont val="Tahoma"/>
            <family val="2"/>
          </rPr>
          <t>The transportation of materials, supplies or equipment to the community.</t>
        </r>
      </text>
    </comment>
    <comment ref="E26" authorId="0">
      <text>
        <r>
          <rPr>
            <sz val="8"/>
            <rFont val="Tahoma"/>
            <family val="2"/>
          </rPr>
          <t>Costs that do not fit into the categories above. Clearly state what funds will purchase.  Please note: Contingency funds are not allowable. Do not include food costs here; they should be included in Travel/Per Diem.</t>
        </r>
      </text>
    </comment>
    <comment ref="H31" authorId="1">
      <text>
        <r>
          <rPr>
            <sz val="8"/>
            <rFont val="Tahoma"/>
            <family val="2"/>
          </rPr>
          <t>You must select a category, or the budget will not be properly calculated.</t>
        </r>
      </text>
    </comment>
    <comment ref="I31" authorId="2">
      <text>
        <r>
          <rPr>
            <sz val="8"/>
            <rFont val="Tahoma"/>
            <family val="2"/>
          </rPr>
          <t xml:space="preserve">Be sure to include estimated taxes in the unit cost.
</t>
        </r>
      </text>
    </comment>
  </commentList>
</comments>
</file>

<file path=xl/comments9.xml><?xml version="1.0" encoding="utf-8"?>
<comments xmlns="http://schemas.openxmlformats.org/spreadsheetml/2006/main">
  <authors>
    <author>dpinkney</author>
    <author>Andrew Neustaetter</author>
  </authors>
  <commentList>
    <comment ref="B2" authorId="0">
      <text>
        <r>
          <rPr>
            <sz val="8"/>
            <rFont val="Tahoma"/>
            <family val="2"/>
          </rPr>
          <t xml:space="preserve">Changed from 5. to 6. to match main menu.
</t>
        </r>
      </text>
    </comment>
    <comment ref="E17" authorId="1">
      <text>
        <r>
          <rPr>
            <sz val="10"/>
            <rFont val="Tahoma"/>
            <family val="2"/>
          </rPr>
          <t>If you are not sure of the exact amount, please enter your best estimate.</t>
        </r>
      </text>
    </comment>
  </commentList>
</comments>
</file>

<file path=xl/sharedStrings.xml><?xml version="1.0" encoding="utf-8"?>
<sst xmlns="http://schemas.openxmlformats.org/spreadsheetml/2006/main" count="1240" uniqueCount="636">
  <si>
    <t>Grant Type</t>
  </si>
  <si>
    <t>Country</t>
  </si>
  <si>
    <t>Project Title</t>
  </si>
  <si>
    <t>City/Town/Community</t>
  </si>
  <si>
    <t>Local Region</t>
  </si>
  <si>
    <t>Community Group Name</t>
  </si>
  <si>
    <t>Group Contact Person</t>
  </si>
  <si>
    <t>Number of PCVs</t>
  </si>
  <si>
    <t>Responsible Program Manager/APCD</t>
  </si>
  <si>
    <t>Primary PCV</t>
  </si>
  <si>
    <t>First Name</t>
  </si>
  <si>
    <t>Last Name</t>
  </si>
  <si>
    <t>Peace Corps Sector</t>
  </si>
  <si>
    <t>PCV 2</t>
  </si>
  <si>
    <t>PCV 3</t>
  </si>
  <si>
    <t>Name(s) of other PCVs:</t>
  </si>
  <si>
    <t>Summary</t>
  </si>
  <si>
    <t>Sustainability</t>
  </si>
  <si>
    <t>Do No Harm</t>
  </si>
  <si>
    <t>General</t>
  </si>
  <si>
    <t>Please report on the results of your "do no harm" discussions.  Did you find that there were consequences you hadn't thought about?</t>
  </si>
  <si>
    <t>Environmental</t>
  </si>
  <si>
    <t>If the proposed project is not solely a training project please discuss possible negative environmental impacts with your community.  What are potential negative environmental impacts of the project activities?</t>
  </si>
  <si>
    <t>Mitigation</t>
  </si>
  <si>
    <t>For each of the potential negative impacts described in the prior questions, please describe the measures the community will adopt in order to monitor and mitigate against potentially harmful effects.</t>
  </si>
  <si>
    <t>Group Contact Information (Phone, address, email, etc.)</t>
  </si>
  <si>
    <t>Environmental Review</t>
  </si>
  <si>
    <t>For grant projects involving 1) water/sanitation; 2) agriculture such as agroforestry and community gardens, and 3) environment such as natural resource management, Volunteers must complete and submit an environmental screening form to the grant review committee. The grant review committee must ensure that information on the form is taken into consideration and given significant weight. The Volunteer and committee will determine what, if any, measures must be taken to mitigate and monitor the environmental impact of the project.</t>
  </si>
  <si>
    <t>The purpose of this Environmental Review and Assessment Checklist (ER Checklist) is to determine whether the proposed action (scope of work) encompasses the potential for environmental pollution or concern and, if so, to determine the scope and extent of additional environmental evaluation, mitigation, and monitoring necessary to fulfill federal U.S. environmental requirements. The ER Checklist is intended to be used by both the Peace Corps personnel who submit project proposals and the grant selection committee to ensure that environmental consequences are taken into account before making an award for a proposed activity. The environmental consequences checklist will assist in determining the potential environmental impact of the proposal.</t>
  </si>
  <si>
    <t>Include cost information on any environmental mitigation and monitoring in the overall budget proposal. Appropriate environmental mitigation and monitoring is considered an integral aspect of the overall project activity.</t>
  </si>
  <si>
    <t>Please provide the following information. This information will assist the grant award committee in making an environmental impact determination on the proposed activity.</t>
  </si>
  <si>
    <t>Project/Activity Description</t>
  </si>
  <si>
    <t>Type of Project/Activity</t>
  </si>
  <si>
    <t>Baseline Environmental Conditions</t>
  </si>
  <si>
    <t>A. CHECKLIST FOR ENVIRONMENTAL CONSEQUENCES: Check appropriate column as Yes (Y), Maybe (M), No (N) or Beneficial (B). Briefly explain Y, M and B checks in next Section, "Explanations". A "Y" response does not necessarily indicate a significant effect, but rather an issue that requires focused consideration.</t>
  </si>
  <si>
    <t>1. Earth Resources</t>
  </si>
  <si>
    <t>a. grading, trenching, or excavation in cubic meters or hectare</t>
  </si>
  <si>
    <t>b. geologic hazards (faults, landslides, liquefaction, un-engineered fill, etc.)</t>
  </si>
  <si>
    <t>c. contaminated soils or ground water on the site</t>
  </si>
  <si>
    <t>d. offsite overburden/waste disposal or borrow pits required in cubic meters or tons</t>
  </si>
  <si>
    <t>e. loss of high-quality farmlands in hectares</t>
  </si>
  <si>
    <t>2. Agricultural and Agrochemical</t>
  </si>
  <si>
    <t>a. impacts of inputs such as seeds and fertilizers</t>
  </si>
  <si>
    <t>b. impact of production process on human health and environment</t>
  </si>
  <si>
    <t>c. other adverse impacts</t>
  </si>
  <si>
    <t>3. Industries</t>
  </si>
  <si>
    <t>a. impacts of run-off and run-on water</t>
  </si>
  <si>
    <t>b. impact of farming such as intensification or extensification</t>
  </si>
  <si>
    <t>c. impact of other factors</t>
  </si>
  <si>
    <t>4. Air Quality</t>
  </si>
  <si>
    <t>a. substantial increase in onsite air pollutant emissions (construction/operation)</t>
  </si>
  <si>
    <t>b. violation of applicable air pollutant emissions or ambient concentration standards</t>
  </si>
  <si>
    <t>c. substantial increase in vehicle traffic during construction or operation</t>
  </si>
  <si>
    <t>d. demolition or blasting for construction</t>
  </si>
  <si>
    <t>e. substantial increase in odor during construction or operation</t>
  </si>
  <si>
    <t>f. substantial alteration of microclimate</t>
  </si>
  <si>
    <t>5. Water Resources and Quality</t>
  </si>
  <si>
    <t>a. river, stream or lake onsite or within 30 meters of construction</t>
  </si>
  <si>
    <t>b. withdrawals from or discharges to surface or ground water</t>
  </si>
  <si>
    <t>c. excavation or placing of fill, removing gravel from, a river, stream or lake</t>
  </si>
  <si>
    <t>d. onsite storage of liquid fuels or hazardous materials in bulk quantities</t>
  </si>
  <si>
    <t>6. Cultural Resources</t>
  </si>
  <si>
    <t>a. prehistoric, historic, or paleontological resources within 30 meters of construction</t>
  </si>
  <si>
    <t>b. site/facility with unique cultural or ethnic values</t>
  </si>
  <si>
    <t>7. Biological Resources</t>
  </si>
  <si>
    <t>a. vegetation removal or construction in wetlands or riparian areas in hectare</t>
  </si>
  <si>
    <t>b. use of pesticides/rodenticides, insecticides, or herbicides in hectare</t>
  </si>
  <si>
    <t>c. Construction in or adjacent to a designated wildlife refuge</t>
  </si>
  <si>
    <t>8. Planning and Land Use</t>
  </si>
  <si>
    <t>a. potential conflict with adjacent land uses</t>
  </si>
  <si>
    <t>b. non-compliance with existing codes, plans, permits or design factors</t>
  </si>
  <si>
    <t>c. construction in national park or designated recreational area</t>
  </si>
  <si>
    <t>d. create substantially annoying source of light or glare</t>
  </si>
  <si>
    <t>e. relocation of &gt;10 individuals for +6 months</t>
  </si>
  <si>
    <t>f. interrupt necessary utility or municipal service &gt; 10 individuals for +6 months</t>
  </si>
  <si>
    <t>g. substantial loss of inefficient use of mineral or non-renewable resources</t>
  </si>
  <si>
    <t>h. increase existing noise levels &gt;5 decibels for +3 months</t>
  </si>
  <si>
    <t>9. Traffic, Transportation and Circulation</t>
  </si>
  <si>
    <t>a. increase vehicle trips &gt;20% or cause substantial congestion</t>
  </si>
  <si>
    <t>b. design features cause or contribute to safety hazards</t>
  </si>
  <si>
    <t>c. inadequate access or emergency access for anticipated volume of people or traffic</t>
  </si>
  <si>
    <t>10. Hazards</t>
  </si>
  <si>
    <t>a. substantially increase risk of fire, explosion, or hazardous chemical release</t>
  </si>
  <si>
    <t>b. bulk quantities of hazardous materials or fuels stored on site +3 months</t>
  </si>
  <si>
    <t>c. create or substantially contribute to human health hazard</t>
  </si>
  <si>
    <t>11. Other Issues</t>
  </si>
  <si>
    <t>a. substantial adverse impact</t>
  </si>
  <si>
    <t>b. adverse impact</t>
  </si>
  <si>
    <t>c. minimal impact</t>
  </si>
  <si>
    <t>B. EXPLANATION OF ENVIRONMENTAL CONSEQUENCES: explain Y, M and B responses</t>
  </si>
  <si>
    <t>Y</t>
  </si>
  <si>
    <t>N</t>
  </si>
  <si>
    <t>M</t>
  </si>
  <si>
    <t>B</t>
  </si>
  <si>
    <t>C. IDENTIFIED SIGNIFICANT ENVIRONMENTAL IMPACTS (including physical, biological and social), if any: (Use ER to identify significant environmental impacts)</t>
  </si>
  <si>
    <t>D. PROPOSED MITIGATION MEASURES (if any):</t>
  </si>
  <si>
    <t>E. PROPOSED MONITORING MEASURES (if any):</t>
  </si>
  <si>
    <t>Energy Climate Partnership of the Americas (ECPA)</t>
  </si>
  <si>
    <t>Feed the Future (FTF)</t>
  </si>
  <si>
    <t>Global Education Framework (GEF)</t>
  </si>
  <si>
    <t>Let Girls Learn (LGL)</t>
  </si>
  <si>
    <t>Peace Corps Partnership Program (PCPP)</t>
  </si>
  <si>
    <t>Small Project Assistance (SPA)</t>
  </si>
  <si>
    <t>Volunteer Activities Support and Training (VAST)</t>
  </si>
  <si>
    <t>Albania</t>
  </si>
  <si>
    <t>Armenia</t>
  </si>
  <si>
    <t>Azerbaijan</t>
  </si>
  <si>
    <t>Belize</t>
  </si>
  <si>
    <t>Benin</t>
  </si>
  <si>
    <t>Botswana</t>
  </si>
  <si>
    <t>Burkina Faso</t>
  </si>
  <si>
    <t>Cambodia</t>
  </si>
  <si>
    <t>Cameroon</t>
  </si>
  <si>
    <t>China</t>
  </si>
  <si>
    <t>Colombia</t>
  </si>
  <si>
    <t>Costa Rica</t>
  </si>
  <si>
    <t>Dominican Republic</t>
  </si>
  <si>
    <t>East Timor</t>
  </si>
  <si>
    <t>Eastern Caribbean</t>
  </si>
  <si>
    <t>Ecuador</t>
  </si>
  <si>
    <t>El Salvador</t>
  </si>
  <si>
    <t>Ethiopia</t>
  </si>
  <si>
    <t>Fiji</t>
  </si>
  <si>
    <t>Georgia</t>
  </si>
  <si>
    <t>Ghana</t>
  </si>
  <si>
    <t>Guatemala</t>
  </si>
  <si>
    <t>Guinea</t>
  </si>
  <si>
    <t>Guyana</t>
  </si>
  <si>
    <t>Indonesia</t>
  </si>
  <si>
    <t>Jamaica</t>
  </si>
  <si>
    <t>Jordan</t>
  </si>
  <si>
    <t>Kosovo</t>
  </si>
  <si>
    <t>Kyrgyz Republic</t>
  </si>
  <si>
    <t>Lesotho</t>
  </si>
  <si>
    <t>Liberia</t>
  </si>
  <si>
    <t>Macedonia</t>
  </si>
  <si>
    <t>Madagascar</t>
  </si>
  <si>
    <t>Malawi</t>
  </si>
  <si>
    <t>Mexico</t>
  </si>
  <si>
    <t>Micronesia</t>
  </si>
  <si>
    <t>Moldova</t>
  </si>
  <si>
    <t>Mongolia</t>
  </si>
  <si>
    <t>Morocco</t>
  </si>
  <si>
    <t>Mozambique</t>
  </si>
  <si>
    <t>Namibia</t>
  </si>
  <si>
    <t>Nepal</t>
  </si>
  <si>
    <t>Nicaragua</t>
  </si>
  <si>
    <t>Panama</t>
  </si>
  <si>
    <t>Paraguay</t>
  </si>
  <si>
    <t>Peru</t>
  </si>
  <si>
    <t>Philippines</t>
  </si>
  <si>
    <t>Rwanda</t>
  </si>
  <si>
    <t>Samoa</t>
  </si>
  <si>
    <t>Senegal</t>
  </si>
  <si>
    <t>Sierra Leone</t>
  </si>
  <si>
    <t>South Africa</t>
  </si>
  <si>
    <t>Suriname</t>
  </si>
  <si>
    <t>Swaziland</t>
  </si>
  <si>
    <t>Tanzania</t>
  </si>
  <si>
    <t>Thailand</t>
  </si>
  <si>
    <t>The Gambia</t>
  </si>
  <si>
    <t>Togo</t>
  </si>
  <si>
    <t>Tonga</t>
  </si>
  <si>
    <t>Uganda</t>
  </si>
  <si>
    <t>Ukraine</t>
  </si>
  <si>
    <t>Vanuatu</t>
  </si>
  <si>
    <t>Zambia</t>
  </si>
  <si>
    <t>Overview: Grant Type</t>
  </si>
  <si>
    <t>Overview: Country</t>
  </si>
  <si>
    <t>Overview: Title</t>
  </si>
  <si>
    <t>Volunteer/Staff</t>
  </si>
  <si>
    <t>Overview: Project Start Date</t>
  </si>
  <si>
    <t>Overview: Project End Date</t>
  </si>
  <si>
    <t>Budget: Exchange Rate</t>
  </si>
  <si>
    <t>Community (City/Town/Village)</t>
  </si>
  <si>
    <t>Community Group Contact Information</t>
  </si>
  <si>
    <t>Community Group Contact Person</t>
  </si>
  <si>
    <t>Do No Harm: Environmental</t>
  </si>
  <si>
    <t>Do No Harm: General</t>
  </si>
  <si>
    <t>Do No Harm: Mitigation</t>
  </si>
  <si>
    <t>Env: a. grading trenching</t>
  </si>
  <si>
    <t>Env: a. impacts of inputs</t>
  </si>
  <si>
    <t>Env: a. impacts of run-off</t>
  </si>
  <si>
    <t>Env: a. increase vehicle trips</t>
  </si>
  <si>
    <t>Env: a. potential conflict with adjacent land uses</t>
  </si>
  <si>
    <t>Env: a. prehistoric</t>
  </si>
  <si>
    <t>Env: a. river, stream or lake</t>
  </si>
  <si>
    <t>Env: a. substantial adverse impact</t>
  </si>
  <si>
    <t>Env: a. substantial increase</t>
  </si>
  <si>
    <t>Env: a. substantially increase risk of fire</t>
  </si>
  <si>
    <t>Env: a. vegetation</t>
  </si>
  <si>
    <t>Env: b. adverse impact</t>
  </si>
  <si>
    <t>Env: b. bulk quantities of hazardous materials</t>
  </si>
  <si>
    <t>Env: b. design safety hazards</t>
  </si>
  <si>
    <t>Env: b. geologic hazards</t>
  </si>
  <si>
    <t>Env: b. impact of farming</t>
  </si>
  <si>
    <t>Env: b. impact of production</t>
  </si>
  <si>
    <t>Env: b. non-compliance</t>
  </si>
  <si>
    <t>Env: b. site/facility</t>
  </si>
  <si>
    <t>Env: b. use of pesticides</t>
  </si>
  <si>
    <t>Env: b. violation of applicable air pollutant</t>
  </si>
  <si>
    <t>Env: b. withdrawals from</t>
  </si>
  <si>
    <t>Env: Baseline Environmental Conditions</t>
  </si>
  <si>
    <t>Env: c. Construction</t>
  </si>
  <si>
    <t>Env: c. construction in national park</t>
  </si>
  <si>
    <t>Env: c. contaminated soils</t>
  </si>
  <si>
    <t>Env: c. create human health hazard</t>
  </si>
  <si>
    <t>Env: c. excavation or placing of fill</t>
  </si>
  <si>
    <t>Env: c. impact of other factors</t>
  </si>
  <si>
    <t>Env: c. inadequate access or emergency access</t>
  </si>
  <si>
    <t>Env: c. minimal impact</t>
  </si>
  <si>
    <t>Env: c. other adverse impacts</t>
  </si>
  <si>
    <t>Env: c. substantial increase in vehicle traffic</t>
  </si>
  <si>
    <t>Env: d. create source of light</t>
  </si>
  <si>
    <t>Env: d. demolition or blasting for construction</t>
  </si>
  <si>
    <t>Env: d. offsite overburden/waste disposal</t>
  </si>
  <si>
    <t>Env: d. onsite storage</t>
  </si>
  <si>
    <t>Env: e. loss of high-quality farmlands</t>
  </si>
  <si>
    <t>Env: e. relocation</t>
  </si>
  <si>
    <t>Env: e. substantial increase in odor</t>
  </si>
  <si>
    <t>Env: Environmental Impacts</t>
  </si>
  <si>
    <t>Env: Environmental Mitigation Measures</t>
  </si>
  <si>
    <t>Env: Environmental Monitoring Measures</t>
  </si>
  <si>
    <t>Env: Explanation of Consequences</t>
  </si>
  <si>
    <t>Env: f. interrupt necessary utility service</t>
  </si>
  <si>
    <t>Env: f. substantial alteration of microclimate</t>
  </si>
  <si>
    <t>Env: h. increase existing noise</t>
  </si>
  <si>
    <t>Env: Project/Activity Description</t>
  </si>
  <si>
    <t>Env: substantial loss/ inefficient use of mineral</t>
  </si>
  <si>
    <t>Env: Type of Project/Activity</t>
  </si>
  <si>
    <t>Narrative: Background</t>
  </si>
  <si>
    <t>Narrative: Capacity Building</t>
  </si>
  <si>
    <t>Narrative: Community Involvement</t>
  </si>
  <si>
    <t>Narrative: Implementation</t>
  </si>
  <si>
    <t>Narrative: Outcome</t>
  </si>
  <si>
    <t>Narrative: Summary</t>
  </si>
  <si>
    <t>Narrative: Sustainability</t>
  </si>
  <si>
    <t>Overview: Local Region</t>
  </si>
  <si>
    <t>Overview: Number of PCVs</t>
  </si>
  <si>
    <t>Overview: Program Manager/APCD</t>
  </si>
  <si>
    <t>Overview: Region</t>
  </si>
  <si>
    <t>Volunteer: COS Date PCV1</t>
  </si>
  <si>
    <t>Volunteer: COS Date PCV2</t>
  </si>
  <si>
    <t>Volunteer: COS Date PCV3</t>
  </si>
  <si>
    <t>Volunteer: First Name PCV1</t>
  </si>
  <si>
    <t>Volunteer: First Name PCV2</t>
  </si>
  <si>
    <t>Volunteer: First Name PCV3</t>
  </si>
  <si>
    <t>Volunteer: Last Name PCV1</t>
  </si>
  <si>
    <t>Volunteer: Last Name PCV2</t>
  </si>
  <si>
    <t>Volunteer: Last Name PCV3</t>
  </si>
  <si>
    <t>Volunteer: Other PCVs</t>
  </si>
  <si>
    <t>Volunteer: Peace Corps Sector PCV1</t>
  </si>
  <si>
    <t>Volunteer: Peace Corps Sector PCV2</t>
  </si>
  <si>
    <t>Volunteer: Peace Corps Sector PCV3</t>
  </si>
  <si>
    <t>Europe, Mediterranean, and Asia</t>
  </si>
  <si>
    <t>Africa</t>
  </si>
  <si>
    <t>Inter-America and Pacific</t>
  </si>
  <si>
    <t>Volunteer Name</t>
  </si>
  <si>
    <t>Volunteer Email Address</t>
  </si>
  <si>
    <t>Have you registered in the PCGO Portal?</t>
  </si>
  <si>
    <t>Yes</t>
  </si>
  <si>
    <t>No</t>
  </si>
  <si>
    <t>Grant/Application</t>
  </si>
  <si>
    <t>Program Element</t>
  </si>
  <si>
    <t>Metric</t>
  </si>
  <si>
    <t>Category</t>
  </si>
  <si>
    <t>Region or Country</t>
  </si>
  <si>
    <t>Template</t>
  </si>
  <si>
    <t>Type</t>
  </si>
  <si>
    <t>Initial Indicators</t>
  </si>
  <si>
    <t>Goal</t>
  </si>
  <si>
    <t>Objective</t>
  </si>
  <si>
    <t>Indicator(s)</t>
  </si>
  <si>
    <t>Who</t>
  </si>
  <si>
    <t>When</t>
  </si>
  <si>
    <t>Results</t>
  </si>
  <si>
    <t>Comments</t>
  </si>
  <si>
    <t>Classification</t>
  </si>
  <si>
    <t>Primary</t>
  </si>
  <si>
    <t>Relationship to Volunteer</t>
  </si>
  <si>
    <t>Email Address</t>
  </si>
  <si>
    <t>Street Address</t>
  </si>
  <si>
    <t>City</t>
  </si>
  <si>
    <t>State</t>
  </si>
  <si>
    <t>Zip Code</t>
  </si>
  <si>
    <t xml:space="preserve">Activity </t>
  </si>
  <si>
    <t>Person Responsible</t>
  </si>
  <si>
    <t>Implementation Time</t>
  </si>
  <si>
    <t>Budget Category</t>
  </si>
  <si>
    <t>Total Cost (Proposed)</t>
  </si>
  <si>
    <t>Description</t>
  </si>
  <si>
    <t>Total Cost (Final)</t>
  </si>
  <si>
    <t>Quantity</t>
  </si>
  <si>
    <t>Unit Cost (Local Currency, Proposed)</t>
  </si>
  <si>
    <t>Quantity (Final)</t>
  </si>
  <si>
    <t>Unit Cost (Final)</t>
  </si>
  <si>
    <t>Unit Cost (Local Currency, Final)</t>
  </si>
  <si>
    <t>Grant Amount (Proposed)</t>
  </si>
  <si>
    <t>Community Cash (Proposed)</t>
  </si>
  <si>
    <t>Community In-Kind (Proposed)</t>
  </si>
  <si>
    <t>Third-Party Cash (Proposed)</t>
  </si>
  <si>
    <t>Third-Party In-Kind (Proposed)</t>
  </si>
  <si>
    <t>Grant Amount (Local Currency)</t>
  </si>
  <si>
    <t>Community Cash (Local Currency)</t>
  </si>
  <si>
    <t>Community In-Kind (Local Currency)</t>
  </si>
  <si>
    <t>Third-Party Cash (Local Currency)</t>
  </si>
  <si>
    <t>Third-Party In-Kind (Local)</t>
  </si>
  <si>
    <t>Date Started</t>
  </si>
  <si>
    <t>Grant Amount (Final)</t>
  </si>
  <si>
    <t>Community Cash (Final)</t>
  </si>
  <si>
    <t>Community In-Kind (Final)</t>
  </si>
  <si>
    <t>Third-Party Cash (Final)</t>
  </si>
  <si>
    <t>Third-Party In-Kind (Final)</t>
  </si>
  <si>
    <t>Receipt #</t>
  </si>
  <si>
    <t>Grant Amount (Local Currency, Final)</t>
  </si>
  <si>
    <t>Community Cash (Local Currency, Final)</t>
  </si>
  <si>
    <t>Community In-Kind (Local Currency, Final)</t>
  </si>
  <si>
    <t>Third-Party Cash (Local Currency, Final)</t>
  </si>
  <si>
    <t>Third-Party In-Kind (Local Currency, Final)</t>
  </si>
  <si>
    <t>Community Contribution</t>
  </si>
  <si>
    <t>Country Exchange Rate</t>
  </si>
  <si>
    <t>Project Start Date (MM/DD/YYYY)</t>
  </si>
  <si>
    <t>Project End Date (MM/DD/YYYY)</t>
  </si>
  <si>
    <t>COS Date (MM/DD/YYYY)</t>
  </si>
  <si>
    <t>Detailed Budget</t>
  </si>
  <si>
    <t>Project Costs</t>
  </si>
  <si>
    <t>Costs that Require Waiver</t>
  </si>
  <si>
    <t>All costs funded with Peace Corps small grant funds must be reasonable, necessary, and justified in light of the project activities and objectives.  Volunteers should refer to the Peace Corps Small Grant Volunteer Handbook section on "Grant Requirements," which outlines unallowable project costs, costs that require a waiver, and projects that require special consideration.</t>
  </si>
  <si>
    <t xml:space="preserve">Country Directors have authority to waive certain costs that would normally be considered unallowable.  These costs are to be included in grants ONLY if deemed appropriate by post staff, and should be waived after thorough review.  Please see the Small Grant Volunteer Handbook for further direction and for a template. </t>
  </si>
  <si>
    <t>Directions</t>
  </si>
  <si>
    <t>Unallowable Costs</t>
  </si>
  <si>
    <r>
      <t xml:space="preserve">• </t>
    </r>
    <r>
      <rPr>
        <b/>
        <sz val="12"/>
        <rFont val="Arial Narrow"/>
        <family val="2"/>
      </rPr>
      <t>Giveaways, prizes, and celebrations</t>
    </r>
    <r>
      <rPr>
        <sz val="12"/>
        <rFont val="Arial Narrow"/>
        <family val="2"/>
      </rPr>
      <t xml:space="preserve">
Generally, grant funds cannot be used to purchase giveaways, prizes, celebrations, or other similar items or activities. However, if the use of grant funds to purchase these items will support the realization of project goals and objectives and the small grants committee supports this use of funds, volunteers may request a waiver of this limitation from the country director.
</t>
    </r>
  </si>
  <si>
    <r>
      <t>•</t>
    </r>
    <r>
      <rPr>
        <b/>
        <sz val="12"/>
        <rFont val="Arial Narrow"/>
        <family val="2"/>
      </rPr>
      <t xml:space="preserve"> Land and other capital assets</t>
    </r>
    <r>
      <rPr>
        <sz val="12"/>
        <rFont val="Arial Narrow"/>
        <family val="2"/>
      </rPr>
      <t xml:space="preserve">
Grant funds cannot be used to purchase land. If grant funds are approved to construct or equip a building, prior to approving the project, the small grants committee must ensure the community has clear title to the land on which the building will be located, has a signed, long-term lease, or an officially approved agreement providing long-term access to the land. If the land is under a long-term lease, the community organization must demonstrate that it will be able to cover any monthly rent required by the landowner. 
</t>
    </r>
  </si>
  <si>
    <t>Enter a line for each expected cost the community will incur in carrying out the project. You should enter amounts in local currency. If you are filling out the form electronically, fill out all of the blue cells on each line. For the budget category, please select from one of the seven options in the dropdown list. The total cost will fill in automatically by formula. For each item, the total cost should be split between grant amount, community contribution, and third-party contribution based on the proposed funding source for the cost.</t>
  </si>
  <si>
    <r>
      <t xml:space="preserve">• </t>
    </r>
    <r>
      <rPr>
        <b/>
        <sz val="12"/>
        <rFont val="Arial Narrow"/>
        <family val="2"/>
      </rPr>
      <t>Motor vehicles and other conveyances</t>
    </r>
    <r>
      <rPr>
        <sz val="12"/>
        <rFont val="Arial Narrow"/>
        <family val="2"/>
      </rPr>
      <t xml:space="preserve">
Grant funds cannot be used to purchase motor vehicles and other transportation conveyances that are intended primarily for personal use. In limited circumstances, funds may cover the costs of these items if the project clearly demonstrates that the goods are integral to the objectives of a project, intended for shared use, and benefit more than a single individual or business. 
</t>
    </r>
  </si>
  <si>
    <t>If you need additional rows, there are over 100 additional lines that are "hidden" at the bottom of the worksheet. Unhide the rows by following the instructions at the bottom of the sheet.</t>
  </si>
  <si>
    <t>% Community Contribution:</t>
  </si>
  <si>
    <r>
      <t xml:space="preserve">• </t>
    </r>
    <r>
      <rPr>
        <b/>
        <sz val="12"/>
        <rFont val="Arial Narrow"/>
        <family val="2"/>
      </rPr>
      <t>Contingency funds/multiple funding sources</t>
    </r>
    <r>
      <rPr>
        <sz val="12"/>
        <rFont val="Arial Narrow"/>
        <family val="2"/>
      </rPr>
      <t xml:space="preserve">
Grant budgets should not include funds for undefined or unexpected “contingencies” or similar cost categories (e.g., “unexpected costs”). This includes, but is not limited to, applying for funding from multiple grants sources.
</t>
    </r>
  </si>
  <si>
    <t xml:space="preserve">Exchange rate: $1US = </t>
  </si>
  <si>
    <t>Total Project Cost USD:</t>
  </si>
  <si>
    <r>
      <t>•</t>
    </r>
    <r>
      <rPr>
        <b/>
        <sz val="12"/>
        <rFont val="Arial Narrow"/>
        <family val="2"/>
      </rPr>
      <t xml:space="preserve"> Alcoholic beverages </t>
    </r>
    <r>
      <rPr>
        <sz val="12"/>
        <rFont val="Arial Narrow"/>
        <family val="2"/>
      </rPr>
      <t xml:space="preserve">
Grant funds may not be used to purchase alcoholic beverages.</t>
    </r>
  </si>
  <si>
    <t>Grant Amount</t>
  </si>
  <si>
    <t>Third-Party Contribution (if applicable)</t>
  </si>
  <si>
    <t>Cash</t>
  </si>
  <si>
    <t>In-Kind</t>
  </si>
  <si>
    <t>Budget Summary</t>
  </si>
  <si>
    <t>Local Currency</t>
  </si>
  <si>
    <t>$US</t>
  </si>
  <si>
    <r>
      <t xml:space="preserve">• </t>
    </r>
    <r>
      <rPr>
        <b/>
        <sz val="12"/>
        <rFont val="Arial Narrow"/>
        <family val="2"/>
      </rPr>
      <t>Recurring costs</t>
    </r>
    <r>
      <rPr>
        <sz val="12"/>
        <rFont val="Arial Narrow"/>
        <family val="2"/>
      </rPr>
      <t xml:space="preserve">
Grant funds cannot be used to cover regularly recurring monthly expenses (e.g., rent, telephone service and utilities, Iinternet service) beyond an initial start-up period of three months. Calculations of in-kind contributions should not include recurring costs beyond three months. If start-up costs will be covered by the grant, there must be a clear sustainability plan demonstrating how the community will pay for the costs beyond the start-up period. 
</t>
    </r>
  </si>
  <si>
    <t>Labor</t>
  </si>
  <si>
    <t>Equipment</t>
  </si>
  <si>
    <t>Materials/Supplies</t>
  </si>
  <si>
    <t>Land/Venue Rental</t>
  </si>
  <si>
    <t>Travel/Per Diem/Food/Lodging</t>
  </si>
  <si>
    <t>Materials Transport</t>
  </si>
  <si>
    <t>Projects that Require Special Consideration</t>
  </si>
  <si>
    <t>Other</t>
  </si>
  <si>
    <t>Total</t>
  </si>
  <si>
    <r>
      <t xml:space="preserve">• </t>
    </r>
    <r>
      <rPr>
        <b/>
        <sz val="12"/>
        <rFont val="Arial Narrow"/>
        <family val="2"/>
      </rPr>
      <t xml:space="preserve">Scholarships: </t>
    </r>
    <r>
      <rPr>
        <sz val="12"/>
        <rFont val="Arial Narrow"/>
        <family val="2"/>
      </rPr>
      <t xml:space="preserve">Scholarship programs can be effective tools to encourage education and increase retention in schools. When creating a scholarship program, it is important to plan strategically for the long-term administration and sustainability of the program. This process involves significant planning and the inclusion of host country nationals and local organizations. The following key points must be addressed in order for a scholarship project to be approved for funding:
</t>
    </r>
  </si>
  <si>
    <t>Line #</t>
  </si>
  <si>
    <t>Item Description</t>
  </si>
  <si>
    <r>
      <rPr>
        <b/>
        <sz val="12"/>
        <rFont val="Arial Narrow"/>
        <family val="2"/>
      </rPr>
      <t>A small grants application must be submitted.</t>
    </r>
    <r>
      <rPr>
        <sz val="12"/>
        <rFont val="Arial Narrow"/>
        <family val="2"/>
      </rPr>
      <t xml:space="preserve"> Applications must be submitted consistent with small grants program guidelines outlined in this handbook. The application should spell out very specifically The process by which host Country nationals will identify, evaluate, and select recipients and it should show A plan for sustainability.</t>
    </r>
  </si>
  <si>
    <r>
      <rPr>
        <b/>
        <sz val="12"/>
        <rFont val="Arial Narrow"/>
        <family val="2"/>
      </rPr>
      <t>The program should become self-sustaining.</t>
    </r>
    <r>
      <rPr>
        <sz val="12"/>
        <rFont val="Arial Narrow"/>
        <family val="2"/>
      </rPr>
      <t xml:space="preserve"> The program’s survival—financial and administrative—should not be dependent on Volunteers or small grants funding.</t>
    </r>
  </si>
  <si>
    <r>
      <rPr>
        <b/>
        <sz val="12"/>
        <rFont val="Arial Narrow"/>
        <family val="2"/>
      </rPr>
      <t>Help organize a selection committee.</t>
    </r>
    <r>
      <rPr>
        <sz val="12"/>
        <rFont val="Arial Narrow"/>
        <family val="2"/>
      </rPr>
      <t xml:space="preserve"> Creating a committee that will plan how the scholarship program will operate is one of the most important steps. The ultimate goal for the Volunteer should be to assist the community in developing a selection committee and process made- up entirely of host country participants. Volunteers should not be part of the selection process. </t>
    </r>
  </si>
  <si>
    <r>
      <rPr>
        <b/>
        <sz val="12"/>
        <rFont val="Arial Narrow"/>
        <family val="2"/>
      </rPr>
      <t xml:space="preserve">Selection process. </t>
    </r>
    <r>
      <rPr>
        <sz val="12"/>
        <rFont val="Arial Narrow"/>
        <family val="2"/>
      </rPr>
      <t>Volunteers must not be in A position where they may be perceived as handing out money or be involved in The Selection or evaluation of students as recipients of money. The project must demonstrate that only host Country nationals should be in charge of The process of nomination, selection, and administration of any funds used for this purpose.</t>
    </r>
  </si>
  <si>
    <r>
      <rPr>
        <b/>
        <sz val="12"/>
        <rFont val="Arial Narrow"/>
        <family val="2"/>
      </rPr>
      <t>Host country nationals.</t>
    </r>
    <r>
      <rPr>
        <sz val="12"/>
        <rFont val="Arial Narrow"/>
        <family val="2"/>
      </rPr>
      <t xml:space="preserve"> Host country representatives from all levels—from the recipients’ families to the local or national governments—should be involved. </t>
    </r>
  </si>
  <si>
    <r>
      <rPr>
        <b/>
        <sz val="12"/>
        <rFont val="Arial Narrow"/>
        <family val="2"/>
      </rPr>
      <t>No scholarship project may last longer than a school year.</t>
    </r>
    <r>
      <rPr>
        <sz val="12"/>
        <rFont val="Arial Narrow"/>
        <family val="2"/>
      </rPr>
      <t xml:space="preserve"> No scholarship project may last longer than the current school year. If the community would like to have scholarships again the following year, a new small grants application must be submitted. </t>
    </r>
  </si>
  <si>
    <r>
      <rPr>
        <b/>
        <sz val="12"/>
        <rFont val="Arial Narrow"/>
        <family val="2"/>
      </rPr>
      <t xml:space="preserve">Expectations and evaluations. </t>
    </r>
    <r>
      <rPr>
        <sz val="12"/>
        <rFont val="Arial Narrow"/>
        <family val="2"/>
      </rPr>
      <t xml:space="preserve">Set realistic expectations and evaluate how well these expectations have been met during the first year. In subsequent years, the scholarship program committee should meet annually to evaluate the previous year and make any changes to the next year’s strategy. </t>
    </r>
  </si>
  <si>
    <r>
      <rPr>
        <b/>
        <sz val="12"/>
        <rFont val="Arial Narrow"/>
        <family val="2"/>
      </rPr>
      <t xml:space="preserve">Completion reports must be sent in as well as any extra money. </t>
    </r>
    <r>
      <rPr>
        <sz val="12"/>
        <rFont val="Arial Narrow"/>
        <family val="2"/>
      </rPr>
      <t>Scholarship reporting requirements are the same as small grants requirements (i.e., completion report, receipts with financial accounting summary). At the end of each year/project, as with all small grants projects, any unused funds should be returned to the appropriate small grant funding source.</t>
    </r>
  </si>
  <si>
    <r>
      <t xml:space="preserve">• </t>
    </r>
    <r>
      <rPr>
        <b/>
        <sz val="12"/>
        <rFont val="Arial Narrow"/>
        <family val="2"/>
      </rPr>
      <t>Training and Skills Building Camps:</t>
    </r>
    <r>
      <rPr>
        <sz val="12"/>
        <rFont val="Arial Narrow"/>
        <family val="2"/>
      </rPr>
      <t xml:space="preserve"> Volunteers may provide training and skills building in a camp-like setting and, under certain conditions, camps may qualify for small grant support. Appropriate roles for Volunteers include developing technical content and curricula, creating a learning environment, providing training to prepare camp counselors to lead camp sessions, supporting community-led fundraising efforts, and assistance with planning and logistics.   Camps supported by small grants should not focus solely on sports or recreational activities.</t>
    </r>
  </si>
  <si>
    <t>Small grant projects for camp- related activities should include the following:</t>
  </si>
  <si>
    <t xml:space="preserve">•  Clear project description with goals and objectives;
•  Community buy-in, including community and counterpart contributions to cover up to 25 percent of the project cost;
•  Funds requested for infrastructure, equipment, and materials should support the training to be provided, and not be included as the principal justification for grant support;
•  Grant funds cannot be used to purchase giveaways, commemorative mugs, or prizes; when these items are considered essential to the success of a training project, funds to purchase them should contributed by the community or a third-party organization;
•  Monitoring and reporting indicators that will measure project outcomes;
•  Follow-up plans for sharing the learning of campers with peers and the community at large and applying the skills learned during the camp experience in the community throughout the year;
•  Activities should generally take place within the community and not require travel on the part of the Volunteer or camp participants;
•  Camps must be safe and should make parents/guardians aware of activities involved;
•  Staffing of the camp should be well planned, as enough staff must be present to manage all participants;   
•  As with any small grant, a community or organization should assume responsibility for designing the camp, submitting the application, managing the funds, running the camp, and completing reporting requirements, assisted by the Volunteer. </t>
  </si>
  <si>
    <t>To see more lines, select rows 128 to 213, (by clicking on the "128" and dragging down to "213") right click on the selected rows, and then select "Unhide."</t>
  </si>
  <si>
    <t>n/a</t>
  </si>
  <si>
    <t>Timeline</t>
  </si>
  <si>
    <t>Please include a detailed project timeline for your implementation plan. Adjust the timeline below to fit your needs by choosing the appropriate time frame from the dropdown in cell H9. For example, if you are doing a week-long camp, you would change the time from weeks to days by choosing "days" from the dropdown. Describe each activity necessary for project planning and implementation in the "Activity" column, and the person responsible in the column to the right. Indicate when each activity will take place by placing an "X" in the appropriate day, week or month.</t>
  </si>
  <si>
    <t>Approximate Implementation Period (auto-fills based off of start/end date on Project Classification page):</t>
  </si>
  <si>
    <t>Months:</t>
  </si>
  <si>
    <t>Weeks:</t>
  </si>
  <si>
    <t>Days:</t>
  </si>
  <si>
    <t>Day 1</t>
  </si>
  <si>
    <t>Day 2</t>
  </si>
  <si>
    <t>Day 3</t>
  </si>
  <si>
    <t>Day 4</t>
  </si>
  <si>
    <t>Day 5</t>
  </si>
  <si>
    <t>Day 6</t>
  </si>
  <si>
    <t>Day 7</t>
  </si>
  <si>
    <t>Day 8</t>
  </si>
  <si>
    <t>Day 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</si>
  <si>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</si>
  <si>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</si>
  <si>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</si>
  <si>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</si>
  <si>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</si>
  <si>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</si>
  <si>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</si>
  <si>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</si>
  <si>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</si>
  <si>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</si>
  <si>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</si>
  <si>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</si>
  <si>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</si>
  <si>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</si>
  <si>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</si>
  <si>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</si>
  <si>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</si>
  <si>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</si>
  <si>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</si>
  <si>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</si>
  <si>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</si>
  <si>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</si>
  <si>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Day 32</t>
  </si>
  <si>
    <t>Day 33</t>
  </si>
  <si>
    <t>Day 34</t>
  </si>
  <si>
    <t>Day 35</t>
  </si>
  <si>
    <t>Day 36</t>
  </si>
  <si>
    <t>Day 37</t>
  </si>
  <si>
    <t>Day 38</t>
  </si>
  <si>
    <t>Day 39</t>
  </si>
  <si>
    <t>Do you want to measure your timeline in days, weeks or months? Your answer to this question will populate the timeline headings below.</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</si>
  <si>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</si>
  <si>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</si>
  <si>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</si>
  <si>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</si>
  <si>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</si>
  <si>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</si>
  <si>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</si>
  <si>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</si>
  <si>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</si>
  <si>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</si>
  <si>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</si>
  <si>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</si>
  <si>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</si>
  <si>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</si>
  <si>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</si>
  <si>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</si>
  <si>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</si>
  <si>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</si>
  <si>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</si>
  <si>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</si>
  <si>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</si>
  <si>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</si>
  <si>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</si>
  <si>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</si>
  <si>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</si>
  <si>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</si>
  <si>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</si>
  <si>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</si>
  <si>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</si>
  <si>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</si>
  <si>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</si>
  <si>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</si>
  <si>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</si>
  <si>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</si>
  <si>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</si>
  <si>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</si>
  <si>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</si>
  <si>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</si>
  <si>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</si>
  <si>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</si>
  <si>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</si>
  <si>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</si>
  <si>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</si>
  <si>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</si>
  <si>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</si>
  <si>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</si>
  <si>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</si>
  <si>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</si>
  <si>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</si>
  <si>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</si>
  <si>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</si>
  <si>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</si>
  <si>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</si>
  <si>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</si>
  <si>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</si>
  <si>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</si>
  <si>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</si>
  <si>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</si>
  <si>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</si>
  <si>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</si>
  <si>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</si>
  <si>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</si>
  <si>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</si>
  <si>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</si>
  <si>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</si>
  <si>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</si>
  <si>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</si>
  <si>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</si>
  <si>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</si>
  <si>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</si>
  <si>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</si>
  <si>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</si>
  <si>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</si>
  <si>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</si>
  <si>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</si>
  <si>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</si>
  <si>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</si>
  <si>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</si>
  <si>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Day, Weeks or Months (headings change automatically according to designation above)</t>
  </si>
  <si>
    <t>Additional:</t>
  </si>
  <si>
    <t>To see more columns, select columns U to AZ, (by clicking on the "U" and dragging over to "AZ") right click on the selected columns, and then select "Unhide."</t>
  </si>
  <si>
    <t>Activity</t>
  </si>
  <si>
    <t>Person(s) Responsible</t>
  </si>
  <si>
    <t>Example</t>
  </si>
  <si>
    <t>Pick up materials from the regional capital</t>
  </si>
  <si>
    <t>Organization president</t>
  </si>
  <si>
    <t>X</t>
  </si>
  <si>
    <t>days</t>
  </si>
  <si>
    <t>weeks</t>
  </si>
  <si>
    <t>months</t>
  </si>
  <si>
    <t>Quantity             =</t>
  </si>
  <si>
    <t>Grant Amount    +</t>
  </si>
  <si>
    <t>Community Cash +</t>
  </si>
  <si>
    <t>Community In Kind +</t>
  </si>
  <si>
    <t>3rd Party Cash     +</t>
  </si>
  <si>
    <t>3rd party In Kind</t>
  </si>
  <si>
    <t>Unit Cost          x</t>
  </si>
  <si>
    <t xml:space="preserve">   Total Cost         =</t>
  </si>
  <si>
    <t>Agriculture</t>
  </si>
  <si>
    <t>Education</t>
  </si>
  <si>
    <t>Environment</t>
  </si>
  <si>
    <t>Health</t>
  </si>
  <si>
    <t>Municipal Development</t>
  </si>
  <si>
    <t>Community and Economic Development</t>
  </si>
  <si>
    <t>Youth Development</t>
  </si>
  <si>
    <t>Water and Sanitation</t>
  </si>
  <si>
    <t>HIV AIDS</t>
  </si>
  <si>
    <t>ICT</t>
  </si>
  <si>
    <t>NGO Development</t>
  </si>
  <si>
    <t xml:space="preserve">Volunteerism </t>
  </si>
  <si>
    <t>Food Security</t>
  </si>
  <si>
    <t>Gender and Development</t>
  </si>
  <si>
    <t>Primary Project Classification</t>
  </si>
  <si>
    <t>Select all that apply</t>
  </si>
  <si>
    <t>"X"</t>
  </si>
  <si>
    <t>Secondary Classification(s)          Mark with</t>
  </si>
  <si>
    <t>Title</t>
  </si>
  <si>
    <t>Relation to PCV</t>
  </si>
  <si>
    <t>Email</t>
  </si>
  <si>
    <t>Address</t>
  </si>
  <si>
    <t>Zip</t>
  </si>
  <si>
    <t>What are the project's goals and objectives, and how will you know if your project is reaching them to produce the desired benefits or change?</t>
  </si>
  <si>
    <t>Guidance on writing Goals and Objectives</t>
  </si>
  <si>
    <r>
      <rPr>
        <b/>
        <u val="single"/>
        <sz val="11"/>
        <color indexed="8"/>
        <rFont val="Arial Narrow"/>
        <family val="2"/>
      </rPr>
      <t>Goals</t>
    </r>
    <r>
      <rPr>
        <sz val="11"/>
        <color indexed="8"/>
        <rFont val="Arial Narrow"/>
        <family val="2"/>
      </rPr>
      <t xml:space="preserve"> articulate intermediate or longer-term outcomes that need to occur to achieve the project’s purpose. As a result of their small scale, most small grant projects only have one or two goals. When drafting goals: 
   --  restate the vision of the community and approach in terms of what is to be accomplished;
   --  define the long-term results or changes that the project will bring about;
   --  be realistic and include an overall time frame (goals are not usually time-bound, while objectives are).
</t>
    </r>
    <r>
      <rPr>
        <b/>
        <u val="single"/>
        <sz val="11"/>
        <color indexed="8"/>
        <rFont val="Arial Narrow"/>
        <family val="2"/>
      </rPr>
      <t>Objectives</t>
    </r>
    <r>
      <rPr>
        <sz val="11"/>
        <color indexed="8"/>
        <rFont val="Arial Narrow"/>
        <family val="2"/>
      </rPr>
      <t xml:space="preserve"> are similar to goals but are much more specific and focus on the short-term results you need to meet the longer-term goal(s) of the project. For each project goal, you should have at least two or more objectives. Project objectives:
   --  are short-term results you need to meet the longer-term goal(s) of the project;
   --  are SMART: </t>
    </r>
    <r>
      <rPr>
        <b/>
        <sz val="11"/>
        <color indexed="8"/>
        <rFont val="Arial Narrow"/>
        <family val="2"/>
      </rPr>
      <t>S</t>
    </r>
    <r>
      <rPr>
        <sz val="11"/>
        <color indexed="8"/>
        <rFont val="Arial Narrow"/>
        <family val="2"/>
      </rPr>
      <t xml:space="preserve">pecific, </t>
    </r>
    <r>
      <rPr>
        <b/>
        <sz val="11"/>
        <color indexed="8"/>
        <rFont val="Arial Narrow"/>
        <family val="2"/>
      </rPr>
      <t>M</t>
    </r>
    <r>
      <rPr>
        <sz val="11"/>
        <color indexed="8"/>
        <rFont val="Arial Narrow"/>
        <family val="2"/>
      </rPr>
      <t xml:space="preserve">easurable, </t>
    </r>
    <r>
      <rPr>
        <b/>
        <sz val="11"/>
        <color indexed="8"/>
        <rFont val="Arial Narrow"/>
        <family val="2"/>
      </rPr>
      <t>A</t>
    </r>
    <r>
      <rPr>
        <sz val="11"/>
        <color indexed="8"/>
        <rFont val="Arial Narrow"/>
        <family val="2"/>
      </rPr>
      <t xml:space="preserve">ttainable, </t>
    </r>
    <r>
      <rPr>
        <b/>
        <sz val="11"/>
        <color indexed="8"/>
        <rFont val="Arial Narrow"/>
        <family val="2"/>
      </rPr>
      <t>R</t>
    </r>
    <r>
      <rPr>
        <sz val="11"/>
        <color indexed="8"/>
        <rFont val="Arial Narrow"/>
        <family val="2"/>
      </rPr>
      <t xml:space="preserve">elevant, and </t>
    </r>
    <r>
      <rPr>
        <b/>
        <sz val="11"/>
        <color indexed="8"/>
        <rFont val="Arial Narrow"/>
        <family val="2"/>
      </rPr>
      <t>T</t>
    </r>
    <r>
      <rPr>
        <sz val="11"/>
        <color indexed="8"/>
        <rFont val="Arial Narrow"/>
        <family val="2"/>
      </rPr>
      <t xml:space="preserve">ime-bound;
   --  Answer these questions:
              Who is the target group or individuals expected to change?
              What action or change is expected?
              When will the desired action or change be accomplished?
              How much change is expected? </t>
    </r>
  </si>
  <si>
    <t>Examples of Goals &amp; Objectives</t>
  </si>
  <si>
    <t>Example 1</t>
  </si>
  <si>
    <t xml:space="preserve">Goal: Community Members will adopt behaviors and practices to reduce risky sexual behavior in youth and increase healthy choices.    </t>
  </si>
  <si>
    <t xml:space="preserve">Objective 1:  Youth- By (DATE), X# youth will be provided with the knowledge and skills needed to prevent teen pregnancy, sexually transmitted infections, harmful use of alcohol and other substances.  </t>
  </si>
  <si>
    <t xml:space="preserve">Objective 2: Behavior Change- By (DATE), X# of youth will adopt healthy sexual and reproductive behaviors and make better life choices.   </t>
  </si>
  <si>
    <t xml:space="preserve">Example 2  </t>
  </si>
  <si>
    <t>Goal:  Community members will use improved cookstoves, water, and sanitation to reduce infectious diseases and improve environmental health.</t>
  </si>
  <si>
    <t xml:space="preserve">Objective 1: Community Water and Sanitation Systems- By (DATE), X# communities will develop and implement strong action plans for improved water and sanitation. </t>
  </si>
  <si>
    <t xml:space="preserve">*At least one of your objectives should support your country program goals and strategies.    
*Your goals &amp; objectives should contain your project targets, and may be useful for the program-specific Indicators section later in this application.
*You will report on these results of these measures in the completion report
                                     </t>
  </si>
  <si>
    <t xml:space="preserve">Use the table below to state the project's goals and objectives and show how you will measure and evaluate the success of your project. Establishing this during the planning phase of your project is essential for the community to measure its success Use the tables below to state the project's goals and objectives and show how you will measure and evaluate the success of your project. Establishing this during the planning phase of your project is essential for the community to measure its success against the intended results.  </t>
  </si>
  <si>
    <t>For PCPP and LGL projects, you have the option of listing potential donors as referrals.  They will be informed once your project is posted online for fundraising.</t>
  </si>
  <si>
    <t>General and Narrative</t>
  </si>
  <si>
    <t>Goals and Objectives</t>
  </si>
  <si>
    <t>Budget</t>
  </si>
  <si>
    <t>Sort to find missing required answers</t>
  </si>
  <si>
    <t>Submission Check</t>
  </si>
  <si>
    <t xml:space="preserve">As you complete the Detailed Budget below, the summary budget will automatically fill in. </t>
  </si>
  <si>
    <t>Scroll down to fill out all sections of the application.  Enter information in the boxes.  All required fields say "Must Complete" to the right.</t>
  </si>
  <si>
    <t>Community Economic Development</t>
  </si>
  <si>
    <t>Youth</t>
  </si>
  <si>
    <t>&lt; ENTER YOUR POST'S ACTUAL EXCHANGE RATE</t>
  </si>
  <si>
    <t>The "Budget Summary" information at the top of the sheet is automatically calculated.  Be sure to first enter the exchange rate before filling out the Detailed Budget below.</t>
  </si>
  <si>
    <t>Peace Corps Small Grant Completion Report</t>
  </si>
  <si>
    <t>4. Project Log (Local Currency)</t>
  </si>
  <si>
    <t>1.</t>
  </si>
  <si>
    <t>Fill in the total amount awarded for the grant in the Project Information section at the top of this sheet. Please make sure that you enter the project amount (in local currency) and the exchange rate. If you are not sure of the exact exchange rate, please enter your best estimate of the exchange rate when the project was approved. If you would like to enter amounts directly in U.S. dollars, leave the exchange rate at $1.</t>
  </si>
  <si>
    <t>2.</t>
  </si>
  <si>
    <t>3.</t>
  </si>
  <si>
    <t>As project funds are spent, enter each expenditure on the next open line of the log. If you are filling out the form electronically, fill out all of the blue cells on each line. For the budget category, please select from one of the seven options in the dropdown list. The total cost and grant funds balance will fill in automatically by formula. For each line, split the total cost between grant funds, community contribution, and third-party contribution, depending upon which source paid for (or provided in-kind) the goods or services. Please note that while receipts are not required for items covered by the community contribution or by a third party, these amounts should be included in the project log (you may leave the receipt # column blank for these items).</t>
  </si>
  <si>
    <t>4.</t>
  </si>
  <si>
    <t>If you need additional rows, there are over 100 additional lines that are "hidden" at the bottom of the worksheet. Unhide the rows by following the instructions at the bottom righthand side of the sheet.</t>
  </si>
  <si>
    <t>Project Information</t>
  </si>
  <si>
    <t>Project Title:</t>
  </si>
  <si>
    <t xml:space="preserve">Exchange rate: $1 USD = </t>
  </si>
  <si>
    <t>Grant Funds (Cash)</t>
  </si>
  <si>
    <t>US$</t>
  </si>
  <si>
    <t>Materials transport</t>
  </si>
  <si>
    <t>Project Log</t>
  </si>
  <si>
    <t xml:space="preserve">Date   </t>
  </si>
  <si>
    <t>Unit Cost</t>
  </si>
  <si>
    <t>Total Cost</t>
  </si>
  <si>
    <t>Grant Funds Expended</t>
  </si>
  <si>
    <t>Grant Funds Balance</t>
  </si>
  <si>
    <t>Community Contribution 
(if applicable)</t>
  </si>
  <si>
    <t>Third-Party Contribution 
(if applicable)</t>
  </si>
  <si>
    <t>Opening Balance</t>
  </si>
  <si>
    <t>To see more lines, select rows 90 to 235, (by clicking on the "90" and dragging down to "236") right click on the selected rows, and then select "Unhide."</t>
  </si>
  <si>
    <t>Completion Report</t>
  </si>
  <si>
    <t>Tell Your Story</t>
  </si>
  <si>
    <t>Every project has a story. Please describe any anecdotal evidence/stories from a community member or your personal experience that attest to the project's success. This vignette may be used to highlight your exemplary work when reporting to stakeholders.</t>
  </si>
  <si>
    <t>Goals Achieved, Changes in Initial Objectives, and Community Feeling</t>
  </si>
  <si>
    <t>Capacity and Skills Built</t>
  </si>
  <si>
    <t>Unexpected Events and Recommendations</t>
  </si>
  <si>
    <t>Lessons Learned and Promising Practices</t>
  </si>
  <si>
    <t>Comments (optional)</t>
  </si>
  <si>
    <t>Results (required)</t>
  </si>
  <si>
    <t>Final Community Contribution %:</t>
  </si>
  <si>
    <t>Grant Amount Requested (Local)</t>
  </si>
  <si>
    <t>&lt;Enter final exchange rate if different from initial rate</t>
  </si>
  <si>
    <t xml:space="preserve"> As you complete this project log, the summary budget below will automatically fill in. </t>
  </si>
  <si>
    <r>
      <rPr>
        <u val="single"/>
        <sz val="11"/>
        <rFont val="Calibri"/>
        <family val="2"/>
      </rPr>
      <t>Capacity Building</t>
    </r>
    <r>
      <rPr>
        <sz val="11"/>
        <rFont val="Calibri"/>
        <family val="2"/>
      </rPr>
      <t xml:space="preserve">
How will the project contribute to building skills and capacity within the community?</t>
    </r>
  </si>
  <si>
    <r>
      <rPr>
        <u val="single"/>
        <sz val="11"/>
        <rFont val="Calibri"/>
        <family val="2"/>
      </rPr>
      <t>Sustainability</t>
    </r>
    <r>
      <rPr>
        <sz val="11"/>
        <rFont val="Calibri"/>
        <family val="2"/>
      </rPr>
      <t xml:space="preserve">
How will the community be able to sustain the activities and/or benefits of this project?  What is the community's plan to sustain the benefits of the project after the initial material support has ended?</t>
    </r>
  </si>
  <si>
    <r>
      <rPr>
        <u val="single"/>
        <sz val="11"/>
        <rFont val="Calibri"/>
        <family val="2"/>
      </rPr>
      <t>Implementation</t>
    </r>
    <r>
      <rPr>
        <sz val="11"/>
        <rFont val="Calibri"/>
        <family val="2"/>
      </rPr>
      <t xml:space="preserve">
Describe the implementation plan that will be used to achieve the goals and objectives of this project.  Do you forsee any challenges to project implementation?</t>
    </r>
  </si>
  <si>
    <r>
      <rPr>
        <u val="single"/>
        <sz val="11"/>
        <rFont val="Calibri"/>
        <family val="2"/>
      </rPr>
      <t>Outcome</t>
    </r>
    <r>
      <rPr>
        <sz val="11"/>
        <rFont val="Calibri"/>
        <family val="2"/>
      </rPr>
      <t xml:space="preserve">
Briefly describe the desired outcome of the project.</t>
    </r>
  </si>
  <si>
    <r>
      <rPr>
        <u val="single"/>
        <sz val="11"/>
        <rFont val="Calibri"/>
        <family val="2"/>
      </rPr>
      <t>Community Involvement</t>
    </r>
    <r>
      <rPr>
        <sz val="11"/>
        <rFont val="Calibri"/>
        <family val="2"/>
      </rPr>
      <t xml:space="preserve">
How is the community the driving force behind the project? Provide examples that demonstrate the community's involvement in the design and planning of this project.  </t>
    </r>
  </si>
  <si>
    <r>
      <rPr>
        <u val="single"/>
        <sz val="11"/>
        <rFont val="Calibri"/>
        <family val="2"/>
      </rPr>
      <t>Background</t>
    </r>
    <r>
      <rPr>
        <sz val="11"/>
        <rFont val="Calibri"/>
        <family val="2"/>
      </rPr>
      <t xml:space="preserve">
Describe the background of the community and what priority this project addresses.</t>
    </r>
  </si>
  <si>
    <r>
      <rPr>
        <u val="single"/>
        <sz val="11"/>
        <rFont val="Calibri"/>
        <family val="2"/>
      </rPr>
      <t>Summary</t>
    </r>
    <r>
      <rPr>
        <sz val="11"/>
        <rFont val="Calibri"/>
        <family val="2"/>
      </rPr>
      <t xml:space="preserve">
Please provide a brief summary of the project (up to 250 words). Include project activities, objectives, the community's contribution and the potential impact the project may have.</t>
    </r>
  </si>
  <si>
    <t>Project Narrative</t>
  </si>
  <si>
    <t>Narrative</t>
  </si>
  <si>
    <t>Indicators</t>
  </si>
  <si>
    <t>Final Indicators</t>
  </si>
  <si>
    <t>Complete</t>
  </si>
  <si>
    <t>Incomplete</t>
  </si>
  <si>
    <t>&lt; Manually change to 'complete' if you have completed the initial indicators spreadsheet</t>
  </si>
  <si>
    <t>Comm. In Kind +</t>
  </si>
  <si>
    <t>3rd P Cash  +</t>
  </si>
  <si>
    <t>Completion Report Submission Check</t>
  </si>
  <si>
    <r>
      <rPr>
        <b/>
        <sz val="18"/>
        <color indexed="8"/>
        <rFont val="Calibri"/>
        <family val="2"/>
      </rPr>
      <t xml:space="preserve">Instructions:
</t>
    </r>
    <r>
      <rPr>
        <sz val="14"/>
        <color indexed="8"/>
        <rFont val="Calibri"/>
        <family val="2"/>
      </rPr>
      <t xml:space="preserve">Upon finishing  your project, fill out the </t>
    </r>
    <r>
      <rPr>
        <b/>
        <sz val="14"/>
        <color indexed="57"/>
        <rFont val="Calibri"/>
        <family val="2"/>
      </rPr>
      <t>green</t>
    </r>
    <r>
      <rPr>
        <sz val="14"/>
        <color indexed="8"/>
        <rFont val="Calibri"/>
        <family val="2"/>
      </rPr>
      <t xml:space="preserve"> "Final Results and Narrative" and "Final Project Log" tabs as well as the "Final Indicators" column in the same Indicators spreadsheet you used to submit the application.
For the Goals and Objectives section, a "Result" is required for each Goal/Objective/Indicator that you have written.  You may add comments if you wish.
For the Narrative sections, the row height will automatically adjust to make all text visible.  Hold Alt+Enter to start a new paragraph on another line.  
</t>
    </r>
    <r>
      <rPr>
        <b/>
        <sz val="14"/>
        <color indexed="8"/>
        <rFont val="Calibri"/>
        <family val="2"/>
      </rPr>
      <t xml:space="preserve">
Don't forget to fill out your final indicators in a separate spreadsheet! </t>
    </r>
    <r>
      <rPr>
        <sz val="14"/>
        <color indexed="8"/>
        <rFont val="Calibri"/>
        <family val="2"/>
      </rPr>
      <t>You may use the same sheet with which you entered the initial indicators.  Once you have done this, change the 'Final Indicators' completeness check below to 'Complete'.
The Submission check box below will say "OK to submit" if you have filled out all required parts of the completion report.  If it says 'Incomplete', please fill out missing fields or correct errors before submitting.</t>
    </r>
  </si>
  <si>
    <t>&lt; Manually change to "complete" if you have completed the (separate) final indicators sheet</t>
  </si>
  <si>
    <t>Project Overview</t>
  </si>
  <si>
    <t>Indicator 1: X # of youth provided with the knowledge and skills needed to prevent teen pregnancy, STIs, and risky behavior.</t>
  </si>
  <si>
    <t>Indicator 2: # of youth adopting healthy sexual behaviors and making positive life choices</t>
  </si>
  <si>
    <t>Indicator 1: # of communities that developing and implementing strong action plans for improved water and sanitation</t>
  </si>
  <si>
    <t>Indicator 2: # of households or institutions adopting efficient low emission cook stoves</t>
  </si>
  <si>
    <t>Objective 2:  Cookstoves: By the end of (DATE), X# households or institutions will adopt fuel efficient low emission cook stoves to safeguard the health of their children and family.</t>
  </si>
  <si>
    <t>Unit Cost (Local Currency)</t>
  </si>
  <si>
    <t>Total Cost (Local Currency)</t>
  </si>
  <si>
    <t>Grant Amount (Local)</t>
  </si>
  <si>
    <t>Community Contribution (Local Currency)</t>
  </si>
  <si>
    <t>Third-Party Contribution (if applicable) (Local)</t>
  </si>
  <si>
    <t>Timor Leste</t>
  </si>
  <si>
    <r>
      <rPr>
        <b/>
        <sz val="16"/>
        <color indexed="8"/>
        <rFont val="Calibri"/>
        <family val="2"/>
      </rPr>
      <t>Instructions:</t>
    </r>
    <r>
      <rPr>
        <sz val="14"/>
        <color indexed="8"/>
        <rFont val="Calibri"/>
        <family val="2"/>
      </rPr>
      <t xml:space="preserve">
Fill out each </t>
    </r>
    <r>
      <rPr>
        <b/>
        <sz val="14"/>
        <color indexed="36"/>
        <rFont val="Calibri"/>
        <family val="2"/>
      </rPr>
      <t>purple</t>
    </r>
    <r>
      <rPr>
        <sz val="14"/>
        <color indexed="36"/>
        <rFont val="Calibri"/>
        <family val="2"/>
      </rPr>
      <t xml:space="preserve"> </t>
    </r>
    <r>
      <rPr>
        <sz val="14"/>
        <rFont val="Calibri"/>
        <family val="2"/>
      </rPr>
      <t xml:space="preserve">application </t>
    </r>
    <r>
      <rPr>
        <sz val="14"/>
        <color indexed="8"/>
        <rFont val="Calibri"/>
        <family val="2"/>
      </rPr>
      <t xml:space="preserve">tab: General and Narrative is part 1 of the PCGO application with several required fields.  Additional Environmental Review fields are required if applying for SPA or FTF funds.
For narrative sections, row height will automatically adjust depending on the amount of text you write.  Each narrative section has a 4000 character limit.  To start a new paragraph within a cell, hold Alt+Enter.
Referrals are optional for PCPP and LGL projects, if you wish Peace Corps' office of Gifts and Grants Management to email potential donors to inform them of your project and how to donate.  For all other grant types, please disregard this tab.
The box below next to Submission Check will say "OK TO SUBMIT" if you have completed all required fields.  If it says INCOMPLETE, please do not submit the application until you have completed required fields.  
</t>
    </r>
    <r>
      <rPr>
        <b/>
        <sz val="14"/>
        <color indexed="8"/>
        <rFont val="Calibri"/>
        <family val="2"/>
      </rPr>
      <t>Don't forget to also complete the separate Indicators spreadsheet and send both it and this document to your Small Grants Coordinator at post.  Once you have completed the initial indicators, change the Completion Check next to 'Indicators' below to 'Complete'.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</si>
</sst>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409]d\-mmm\-yy;@"/>
    <numFmt numFmtId="166" formatCode="#,##0.00000"/>
  </numFmts>
  <fonts count="153">
    <font>
      <sz val="11"/>
      <color theme="1"/>
      <name val="Calibri"/>
      <family val="2"/>
    </font>
    <font>
      <sz val="11"/>
      <color indexed="8"/>
      <name val="Calibri"/>
      <family val="2"/>
    </font>
    <font>
      <sz val="11"/>
      <color indexed="10"/>
      <name val="Calibri"/>
      <family val="2"/>
    </font>
    <font>
      <b/>
      <sz val="11"/>
      <color indexed="8"/>
      <name val="Calibri"/>
      <family val="2"/>
    </font>
    <font>
      <sz val="11"/>
      <name val="Calibri"/>
      <family val="2"/>
    </font>
    <font>
      <b/>
      <u val="single"/>
      <sz val="11"/>
      <color indexed="8"/>
      <name val="Calibri"/>
      <family val="2"/>
    </font>
    <font>
      <sz val="9"/>
      <color indexed="63"/>
      <name val="Arial"/>
      <family val="2"/>
    </font>
    <font>
      <sz val="11"/>
      <color indexed="63"/>
      <name val="Calibri"/>
      <family val="2"/>
    </font>
    <font>
      <b/>
      <sz val="9"/>
      <color indexed="63"/>
      <name val="Arial"/>
      <family val="2"/>
    </font>
    <font>
      <sz val="10"/>
      <name val="Arial"/>
      <family val="2"/>
    </font>
    <font>
      <b/>
      <sz val="10"/>
      <color indexed="9"/>
      <name val="Arial"/>
      <family val="2"/>
    </font>
    <font>
      <u val="single"/>
      <sz val="11"/>
      <color indexed="12"/>
      <name val="Calibri"/>
      <family val="2"/>
    </font>
    <font>
      <b/>
      <u val="single"/>
      <sz val="11"/>
      <name val="Calibri"/>
      <family val="2"/>
    </font>
    <font>
      <b/>
      <sz val="11"/>
      <name val="Calibri"/>
      <family val="2"/>
    </font>
    <font>
      <b/>
      <sz val="9"/>
      <name val="Arial"/>
      <family val="2"/>
    </font>
    <font>
      <sz val="9"/>
      <name val="Arial"/>
      <family val="2"/>
    </font>
    <font>
      <b/>
      <sz val="14"/>
      <name val="Arial"/>
      <family val="2"/>
    </font>
    <font>
      <b/>
      <sz val="16"/>
      <color indexed="9"/>
      <name val="Arial Narrow"/>
      <family val="2"/>
    </font>
    <font>
      <b/>
      <sz val="14"/>
      <name val="Arial Narrow"/>
      <family val="2"/>
    </font>
    <font>
      <b/>
      <u val="single"/>
      <sz val="12"/>
      <name val="Arial"/>
      <family val="2"/>
    </font>
    <font>
      <b/>
      <sz val="16"/>
      <color indexed="56"/>
      <name val="Arial Narrow"/>
      <family val="2"/>
    </font>
    <font>
      <sz val="14"/>
      <name val="Arial Narrow"/>
      <family val="2"/>
    </font>
    <font>
      <sz val="12"/>
      <name val="Arial Narrow"/>
      <family val="2"/>
    </font>
    <font>
      <b/>
      <sz val="14"/>
      <color indexed="56"/>
      <name val="Arial"/>
      <family val="2"/>
    </font>
    <font>
      <sz val="14"/>
      <color indexed="56"/>
      <name val="Arial Narrow"/>
      <family val="2"/>
    </font>
    <font>
      <sz val="12"/>
      <name val="Arial"/>
      <family val="2"/>
    </font>
    <font>
      <b/>
      <sz val="14"/>
      <color indexed="56"/>
      <name val="Arial Narrow"/>
      <family val="2"/>
    </font>
    <font>
      <b/>
      <sz val="12"/>
      <name val="Arial Narrow"/>
      <family val="2"/>
    </font>
    <font>
      <sz val="10"/>
      <name val="Arial Narrow"/>
      <family val="2"/>
    </font>
    <font>
      <b/>
      <sz val="12"/>
      <name val="Arial"/>
      <family val="2"/>
    </font>
    <font>
      <u val="single"/>
      <sz val="10"/>
      <color indexed="12"/>
      <name val="Arial"/>
      <family val="2"/>
    </font>
    <font>
      <b/>
      <sz val="14"/>
      <color indexed="9"/>
      <name val="Arial Narrow"/>
      <family val="2"/>
    </font>
    <font>
      <b/>
      <sz val="10"/>
      <name val="Arial"/>
      <family val="2"/>
    </font>
    <font>
      <b/>
      <i/>
      <sz val="14"/>
      <color indexed="9"/>
      <name val="Arial Narrow"/>
      <family val="2"/>
    </font>
    <font>
      <b/>
      <i/>
      <sz val="14"/>
      <name val="Arial Narrow"/>
      <family val="2"/>
    </font>
    <font>
      <sz val="14"/>
      <color indexed="10"/>
      <name val="Arial Narrow"/>
      <family val="2"/>
    </font>
    <font>
      <sz val="16"/>
      <color indexed="10"/>
      <name val="Arial Narrow"/>
      <family val="2"/>
    </font>
    <font>
      <i/>
      <sz val="12"/>
      <name val="Arial Narrow"/>
      <family val="2"/>
    </font>
    <font>
      <b/>
      <sz val="10"/>
      <name val="Arial Narrow"/>
      <family val="2"/>
    </font>
    <font>
      <sz val="8"/>
      <name val="Tahoma"/>
      <family val="2"/>
    </font>
    <font>
      <u val="single"/>
      <sz val="10"/>
      <color indexed="20"/>
      <name val="Arial"/>
      <family val="2"/>
    </font>
    <font>
      <b/>
      <sz val="11"/>
      <name val="Arial Narrow"/>
      <family val="2"/>
    </font>
    <font>
      <sz val="11"/>
      <name val="Arial Narrow"/>
      <family val="2"/>
    </font>
    <font>
      <b/>
      <sz val="14"/>
      <color indexed="10"/>
      <name val="Arial Narrow"/>
      <family val="2"/>
    </font>
    <font>
      <b/>
      <sz val="11"/>
      <color indexed="9"/>
      <name val="Arial Narrow"/>
      <family val="2"/>
    </font>
    <font>
      <b/>
      <u val="single"/>
      <sz val="11"/>
      <color indexed="12"/>
      <name val="Arial Narrow"/>
      <family val="2"/>
    </font>
    <font>
      <b/>
      <u val="single"/>
      <sz val="14"/>
      <color indexed="12"/>
      <name val="Arial Narrow"/>
      <family val="2"/>
    </font>
    <font>
      <u val="single"/>
      <sz val="14"/>
      <color indexed="12"/>
      <name val="Arial Narrow"/>
      <family val="2"/>
    </font>
    <font>
      <sz val="10"/>
      <color indexed="10"/>
      <name val="Arial"/>
      <family val="2"/>
    </font>
    <font>
      <b/>
      <i/>
      <sz val="11"/>
      <color indexed="9"/>
      <name val="Arial Narrow"/>
      <family val="2"/>
    </font>
    <font>
      <i/>
      <sz val="11"/>
      <name val="Arial Narrow"/>
      <family val="2"/>
    </font>
    <font>
      <i/>
      <sz val="14"/>
      <name val="Arial Narrow"/>
      <family val="2"/>
    </font>
    <font>
      <sz val="10"/>
      <color indexed="9"/>
      <name val="Arial"/>
      <family val="2"/>
    </font>
    <font>
      <b/>
      <sz val="8"/>
      <name val="Tahoma"/>
      <family val="2"/>
    </font>
    <font>
      <b/>
      <sz val="12"/>
      <color indexed="10"/>
      <name val="Arial"/>
      <family val="2"/>
    </font>
    <font>
      <sz val="11"/>
      <color indexed="8"/>
      <name val="Arial Narrow"/>
      <family val="2"/>
    </font>
    <font>
      <b/>
      <u val="single"/>
      <sz val="11"/>
      <color indexed="8"/>
      <name val="Arial Narrow"/>
      <family val="2"/>
    </font>
    <font>
      <b/>
      <sz val="11"/>
      <color indexed="8"/>
      <name val="Arial Narrow"/>
      <family val="2"/>
    </font>
    <font>
      <b/>
      <sz val="14"/>
      <color indexed="8"/>
      <name val="Arial Narrow"/>
      <family val="2"/>
    </font>
    <font>
      <sz val="14"/>
      <color indexed="8"/>
      <name val="Calibri"/>
      <family val="2"/>
    </font>
    <font>
      <b/>
      <sz val="14"/>
      <color indexed="8"/>
      <name val="Calibri"/>
      <family val="2"/>
    </font>
    <font>
      <b/>
      <sz val="16"/>
      <color indexed="8"/>
      <name val="Calibri"/>
      <family val="2"/>
    </font>
    <font>
      <i/>
      <sz val="11"/>
      <color indexed="8"/>
      <name val="Calibri"/>
      <family val="2"/>
    </font>
    <font>
      <b/>
      <sz val="14"/>
      <name val="Calibri"/>
      <family val="2"/>
    </font>
    <font>
      <b/>
      <sz val="14"/>
      <color indexed="9"/>
      <name val="Arial"/>
      <family val="2"/>
    </font>
    <font>
      <sz val="14"/>
      <color indexed="9"/>
      <name val="Arial Narrow"/>
      <family val="2"/>
    </font>
    <font>
      <sz val="12"/>
      <color indexed="9"/>
      <name val="Arial Narrow"/>
      <family val="2"/>
    </font>
    <font>
      <sz val="10"/>
      <color indexed="9"/>
      <name val="Arial Narrow"/>
      <family val="2"/>
    </font>
    <font>
      <b/>
      <sz val="13"/>
      <name val="Arial Narrow"/>
      <family val="2"/>
    </font>
    <font>
      <i/>
      <sz val="14"/>
      <color indexed="9"/>
      <name val="Arial Narrow"/>
      <family val="2"/>
    </font>
    <font>
      <sz val="14"/>
      <color indexed="8"/>
      <name val="Arial Narrow"/>
      <family val="2"/>
    </font>
    <font>
      <sz val="12"/>
      <color indexed="10"/>
      <name val="Arial"/>
      <family val="2"/>
    </font>
    <font>
      <sz val="12"/>
      <color indexed="30"/>
      <name val="Arial"/>
      <family val="2"/>
    </font>
    <font>
      <sz val="10"/>
      <name val="Tahoma"/>
      <family val="2"/>
    </font>
    <font>
      <b/>
      <sz val="11"/>
      <color indexed="8"/>
      <name val="Tahoma"/>
      <family val="2"/>
    </font>
    <font>
      <sz val="11"/>
      <color indexed="8"/>
      <name val="Tahoma"/>
      <family val="2"/>
    </font>
    <font>
      <b/>
      <sz val="18"/>
      <color indexed="8"/>
      <name val="Calibri"/>
      <family val="2"/>
    </font>
    <font>
      <u val="single"/>
      <sz val="11"/>
      <name val="Calibri"/>
      <family val="2"/>
    </font>
    <font>
      <b/>
      <u val="single"/>
      <sz val="14"/>
      <name val="Calibri"/>
      <family val="2"/>
    </font>
    <font>
      <b/>
      <sz val="11"/>
      <color indexed="9"/>
      <name val="Calibri"/>
      <family val="2"/>
    </font>
    <font>
      <sz val="11"/>
      <color indexed="9"/>
      <name val="Calibri"/>
      <family val="2"/>
    </font>
    <font>
      <b/>
      <sz val="14"/>
      <color indexed="57"/>
      <name val="Calibri"/>
      <family val="2"/>
    </font>
    <font>
      <sz val="14"/>
      <color indexed="36"/>
      <name val="Calibri"/>
      <family val="2"/>
    </font>
    <font>
      <b/>
      <sz val="14"/>
      <color indexed="36"/>
      <name val="Calibri"/>
      <family val="2"/>
    </font>
    <font>
      <sz val="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FFFF"/>
      <name val="Arial"/>
      <family val="2"/>
    </font>
    <font>
      <b/>
      <sz val="14"/>
      <color theme="3" tint="-0.4999699890613556"/>
      <name val="Arial"/>
      <family val="2"/>
    </font>
    <font>
      <sz val="14"/>
      <color theme="3" tint="-0.4999699890613556"/>
      <name val="Arial Narrow"/>
      <family val="2"/>
    </font>
    <font>
      <b/>
      <sz val="14"/>
      <color theme="3" tint="-0.4999699890613556"/>
      <name val="Arial Narrow"/>
      <family val="2"/>
    </font>
    <font>
      <b/>
      <sz val="14"/>
      <color theme="0"/>
      <name val="Arial Narrow"/>
      <family val="2"/>
    </font>
    <font>
      <b/>
      <i/>
      <sz val="14"/>
      <color theme="0"/>
      <name val="Arial Narrow"/>
      <family val="2"/>
    </font>
    <font>
      <sz val="14"/>
      <color rgb="FFFF0000"/>
      <name val="Arial Narrow"/>
      <family val="2"/>
    </font>
    <font>
      <b/>
      <sz val="11"/>
      <color theme="0"/>
      <name val="Arial Narrow"/>
      <family val="2"/>
    </font>
    <font>
      <b/>
      <i/>
      <sz val="11"/>
      <color theme="0"/>
      <name val="Arial Narrow"/>
      <family val="2"/>
    </font>
    <font>
      <sz val="10"/>
      <color theme="0"/>
      <name val="Arial"/>
      <family val="2"/>
    </font>
    <font>
      <b/>
      <sz val="14"/>
      <color theme="1"/>
      <name val="Calibri"/>
      <family val="2"/>
    </font>
    <font>
      <i/>
      <sz val="11"/>
      <color theme="1"/>
      <name val="Calibri"/>
      <family val="2"/>
    </font>
    <font>
      <b/>
      <sz val="16"/>
      <color theme="0"/>
      <name val="Arial Narrow"/>
      <family val="2"/>
    </font>
    <font>
      <b/>
      <sz val="14"/>
      <color theme="0"/>
      <name val="Arial"/>
      <family val="2"/>
    </font>
    <font>
      <sz val="14"/>
      <color theme="0"/>
      <name val="Arial Narrow"/>
      <family val="2"/>
    </font>
    <font>
      <sz val="12"/>
      <color theme="0"/>
      <name val="Arial Narrow"/>
      <family val="2"/>
    </font>
    <font>
      <sz val="10"/>
      <color theme="0"/>
      <name val="Arial Narrow"/>
      <family val="2"/>
    </font>
    <font>
      <sz val="11"/>
      <color theme="1"/>
      <name val="Arial Narrow"/>
      <family val="2"/>
    </font>
    <font>
      <sz val="14"/>
      <color theme="1"/>
      <name val="Arial Narrow"/>
      <family val="2"/>
    </font>
    <font>
      <b/>
      <sz val="11"/>
      <color rgb="FF000000"/>
      <name val="Tahoma"/>
      <family val="2"/>
    </font>
    <font>
      <sz val="11"/>
      <color rgb="FF000000"/>
      <name val="Tahoma"/>
      <family val="2"/>
    </font>
    <font>
      <b/>
      <sz val="18"/>
      <color theme="1"/>
      <name val="Calibri"/>
      <family val="2"/>
    </font>
    <font>
      <b/>
      <sz val="14"/>
      <color rgb="FFFF0000"/>
      <name val="Arial Narrow"/>
      <family val="2"/>
    </font>
    <font>
      <sz val="12"/>
      <color rgb="FFFF0000"/>
      <name val="Arial"/>
      <family val="2"/>
    </font>
    <font>
      <sz val="12"/>
      <color rgb="FF0070C0"/>
      <name val="Arial"/>
      <family val="2"/>
    </font>
    <font>
      <b/>
      <u val="single"/>
      <sz val="11"/>
      <color theme="1"/>
      <name val="Calibri"/>
      <family val="2"/>
    </font>
    <font>
      <u val="single"/>
      <sz val="11"/>
      <color rgb="FF0000FF"/>
      <name val="Calibri"/>
      <family val="2"/>
    </font>
    <font>
      <sz val="11"/>
      <color rgb="FF333333"/>
      <name val="Calibri"/>
      <family val="2"/>
    </font>
    <font>
      <b/>
      <sz val="9"/>
      <color rgb="FF333333"/>
      <name val="Arial"/>
      <family val="2"/>
    </font>
    <font>
      <sz val="9"/>
      <color rgb="FF333333"/>
      <name val="Arial"/>
      <family val="2"/>
    </font>
    <font>
      <sz val="14"/>
      <color theme="1"/>
      <name val="Calibri"/>
      <family val="2"/>
    </font>
    <font>
      <b/>
      <sz val="11"/>
      <color theme="1"/>
      <name val="Arial Narrow"/>
      <family val="2"/>
    </font>
    <font>
      <b/>
      <sz val="14"/>
      <color theme="1"/>
      <name val="Arial Narrow"/>
      <family val="2"/>
    </font>
    <font>
      <sz val="10"/>
      <color rgb="FFFF0000"/>
      <name val="Arial"/>
      <family val="2"/>
    </font>
    <font>
      <b/>
      <sz val="16"/>
      <color theme="3" tint="-0.4999699890613556"/>
      <name val="Arial Narrow"/>
      <family val="2"/>
    </font>
    <font>
      <b/>
      <sz val="12"/>
      <color rgb="FFFF0000"/>
      <name val="Arial"/>
      <family val="2"/>
    </font>
    <font>
      <sz val="16"/>
      <color rgb="FFFF0000"/>
      <name val="Arial Narrow"/>
      <family val="2"/>
    </font>
    <font>
      <i/>
      <sz val="14"/>
      <color theme="0"/>
      <name val="Arial Narrow"/>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3399"/>
        <bgColor indexed="64"/>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1F497D"/>
        <bgColor indexed="64"/>
      </patternFill>
    </fill>
    <fill>
      <patternFill patternType="solid">
        <fgColor theme="2"/>
        <bgColor indexed="64"/>
      </patternFill>
    </fill>
    <fill>
      <patternFill patternType="solid">
        <fgColor theme="0" tint="-0.24997000396251678"/>
        <bgColor indexed="64"/>
      </patternFill>
    </fill>
    <fill>
      <patternFill patternType="solid">
        <fgColor theme="0" tint="-0.149990007281303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1"/>
      </left>
      <right/>
      <top/>
      <bottom/>
    </border>
    <border>
      <left style="medium"/>
      <right/>
      <top style="medium"/>
      <bottom/>
    </border>
    <border>
      <left style="medium"/>
      <right/>
      <top/>
      <bottom/>
    </border>
    <border>
      <left/>
      <right/>
      <top style="medium"/>
      <bottom/>
    </border>
    <border>
      <left/>
      <right style="medium"/>
      <top style="medium"/>
      <bottom/>
    </border>
    <border>
      <left/>
      <right style="medium"/>
      <top/>
      <bottom/>
    </border>
    <border>
      <left style="medium"/>
      <right/>
      <top/>
      <bottom style="medium"/>
    </border>
    <border>
      <left/>
      <right style="medium">
        <color theme="1"/>
      </right>
      <top/>
      <bottom/>
    </border>
    <border>
      <left/>
      <right/>
      <top/>
      <bottom style="medium"/>
    </border>
    <border>
      <left/>
      <right style="medium"/>
      <top/>
      <bottom style="medium"/>
    </border>
    <border>
      <left style="medium"/>
      <right style="medium"/>
      <top/>
      <bottom style="medium"/>
    </border>
    <border>
      <left style="medium"/>
      <right style="medium"/>
      <top/>
      <bottom style="thin"/>
    </border>
    <border>
      <left style="medium"/>
      <right style="medium"/>
      <top/>
      <bottom/>
    </border>
    <border>
      <left style="medium"/>
      <right style="medium"/>
      <top style="medium"/>
      <bottom style="medium"/>
    </border>
    <border>
      <left style="medium"/>
      <right style="medium"/>
      <top style="medium"/>
      <bottom style="thin"/>
    </border>
    <border>
      <left style="medium"/>
      <right style="medium"/>
      <top style="thin"/>
      <bottom style="medium"/>
    </border>
    <border>
      <left/>
      <right style="thin">
        <color theme="1"/>
      </right>
      <top style="thin">
        <color theme="1"/>
      </top>
      <bottom style="medium">
        <color theme="1"/>
      </bottom>
    </border>
    <border>
      <left style="thin">
        <color theme="1"/>
      </left>
      <right/>
      <top style="thin">
        <color theme="1"/>
      </top>
      <bottom style="medium">
        <color theme="1"/>
      </bottom>
    </border>
    <border>
      <left style="medium">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medium">
        <color theme="1"/>
      </left>
      <right style="medium">
        <color theme="1"/>
      </right>
      <top/>
      <bottom style="medium">
        <color theme="1"/>
      </bottom>
    </border>
    <border>
      <left/>
      <right style="thin"/>
      <top/>
      <bottom style="thin"/>
    </border>
    <border>
      <left style="thin"/>
      <right style="thin"/>
      <top/>
      <bottom style="thin"/>
    </border>
    <border>
      <left style="thin"/>
      <right/>
      <top/>
      <bottom style="thin"/>
    </border>
    <border>
      <left style="thin"/>
      <right style="medium">
        <color theme="1"/>
      </right>
      <top/>
      <bottom style="thin"/>
    </border>
    <border>
      <left style="medium">
        <color theme="1"/>
      </left>
      <right style="medium">
        <color theme="1"/>
      </right>
      <top style="medium">
        <color theme="1"/>
      </top>
      <bottom style="medium">
        <color theme="1"/>
      </bottom>
    </border>
    <border>
      <left style="thin"/>
      <right style="thin"/>
      <top style="thin"/>
      <bottom style="thin"/>
    </border>
    <border>
      <left style="thin"/>
      <right/>
      <top style="thin"/>
      <bottom style="thin"/>
    </border>
    <border>
      <left style="thin"/>
      <right style="medium">
        <color theme="1"/>
      </right>
      <top style="thin"/>
      <bottom style="thin"/>
    </border>
    <border>
      <left style="thin"/>
      <right style="thin"/>
      <top style="thin"/>
      <bottom/>
    </border>
    <border>
      <left style="thin"/>
      <right/>
      <top style="thin"/>
      <bottom/>
    </border>
    <border>
      <left style="thin"/>
      <right style="medium">
        <color theme="1"/>
      </right>
      <top style="thin"/>
      <bottom/>
    </border>
    <border>
      <left style="medium"/>
      <right style="medium">
        <color theme="1"/>
      </right>
      <top/>
      <bottom/>
    </border>
    <border>
      <left style="thin"/>
      <right/>
      <top/>
      <bottom/>
    </border>
    <border>
      <left/>
      <right style="medium">
        <color theme="1"/>
      </right>
      <top/>
      <bottom style="thin">
        <color theme="1"/>
      </bottom>
    </border>
    <border>
      <left style="thin">
        <color theme="1"/>
      </left>
      <right/>
      <top style="thin">
        <color theme="1"/>
      </top>
      <bottom style="thin">
        <color theme="1"/>
      </bottom>
    </border>
    <border>
      <left/>
      <right/>
      <top style="thin">
        <color theme="1"/>
      </top>
      <bottom style="thin">
        <color theme="1"/>
      </bottom>
    </border>
    <border>
      <left/>
      <right style="medium">
        <color theme="1"/>
      </right>
      <top style="thin">
        <color theme="1"/>
      </top>
      <bottom style="thin">
        <color theme="1"/>
      </bottom>
    </border>
    <border>
      <left style="thin">
        <color theme="1"/>
      </left>
      <right style="thin">
        <color theme="1"/>
      </right>
      <top style="thin">
        <color theme="1"/>
      </top>
      <bottom style="thin">
        <color theme="1"/>
      </bottom>
    </border>
    <border>
      <left/>
      <right style="medium">
        <color theme="1"/>
      </right>
      <top style="thin"/>
      <bottom style="medium"/>
    </border>
    <border>
      <left/>
      <right/>
      <top/>
      <bottom style="thin"/>
    </border>
    <border>
      <left/>
      <right style="medium">
        <color theme="1"/>
      </right>
      <top/>
      <bottom style="medium">
        <color theme="1"/>
      </bottom>
    </border>
    <border>
      <left style="medium"/>
      <right style="thin"/>
      <top style="medium"/>
      <bottom style="medium"/>
    </border>
    <border>
      <left style="medium"/>
      <right/>
      <top style="medium"/>
      <bottom style="medium"/>
    </border>
    <border>
      <left style="medium"/>
      <right style="medium"/>
      <top style="thin"/>
      <bottom style="thin"/>
    </border>
    <border>
      <left style="medium"/>
      <right style="medium"/>
      <top style="thin"/>
      <bottom/>
    </border>
    <border>
      <left style="medium"/>
      <right style="medium"/>
      <top style="medium"/>
      <bottom/>
    </border>
    <border>
      <left/>
      <right style="medium"/>
      <top style="thin"/>
      <bottom style="medium"/>
    </border>
    <border>
      <left style="medium"/>
      <right style="thin"/>
      <top style="thin"/>
      <bottom style="medium"/>
    </border>
    <border>
      <left style="thin"/>
      <right style="medium"/>
      <top style="thin"/>
      <bottom style="medium"/>
    </border>
    <border>
      <left style="thin"/>
      <right style="medium"/>
      <top/>
      <bottom style="thin"/>
    </border>
    <border>
      <left/>
      <right style="thin"/>
      <top style="thin"/>
      <bottom style="thin"/>
    </border>
    <border>
      <left style="thin"/>
      <right style="medium"/>
      <top style="thin"/>
      <bottom style="thin"/>
    </border>
    <border>
      <left/>
      <right style="thin"/>
      <top style="thin"/>
      <bottom/>
    </border>
    <border>
      <left style="thin"/>
      <right style="thin"/>
      <top/>
      <bottom/>
    </border>
    <border>
      <left style="thin"/>
      <right style="medium"/>
      <top style="thin"/>
      <bottom/>
    </border>
    <border>
      <left style="medium"/>
      <right style="thin"/>
      <top style="thin"/>
      <bottom/>
    </border>
    <border>
      <left/>
      <right/>
      <top style="thin"/>
      <bottom/>
    </border>
    <border>
      <left/>
      <right/>
      <top style="medium"/>
      <bottom style="medium"/>
    </border>
    <border>
      <left/>
      <right style="medium"/>
      <top style="medium"/>
      <bottom style="medium"/>
    </border>
    <border>
      <left style="medium">
        <color theme="1"/>
      </left>
      <right/>
      <top style="thin">
        <color theme="1"/>
      </top>
      <bottom style="thin"/>
    </border>
    <border>
      <left/>
      <right/>
      <top style="thin">
        <color theme="1"/>
      </top>
      <bottom style="thin"/>
    </border>
    <border>
      <left/>
      <right style="thin"/>
      <top style="thin">
        <color theme="1"/>
      </top>
      <bottom style="thin"/>
    </border>
    <border>
      <left style="thin"/>
      <right/>
      <top style="thin">
        <color theme="1"/>
      </top>
      <bottom style="thin"/>
    </border>
    <border>
      <left/>
      <right/>
      <top style="thin"/>
      <bottom style="thin"/>
    </border>
    <border>
      <left style="medium">
        <color theme="1"/>
      </left>
      <right/>
      <top style="medium">
        <color theme="1"/>
      </top>
      <bottom/>
    </border>
    <border>
      <left/>
      <right/>
      <top style="medium">
        <color theme="1"/>
      </top>
      <bottom/>
    </border>
    <border>
      <left/>
      <right style="medium">
        <color theme="1"/>
      </right>
      <top style="medium">
        <color theme="1"/>
      </top>
      <bottom/>
    </border>
    <border>
      <left/>
      <right/>
      <top/>
      <bottom style="thin">
        <color theme="1"/>
      </botto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thin"/>
      <right/>
      <top style="medium"/>
      <bottom style="medium"/>
    </border>
    <border>
      <left style="medium"/>
      <right/>
      <top style="thin"/>
      <bottom style="medium"/>
    </border>
    <border>
      <left/>
      <right style="thin"/>
      <top style="thin"/>
      <bottom style="medium"/>
    </border>
    <border>
      <left/>
      <right/>
      <top style="thin"/>
      <bottom style="medium"/>
    </border>
    <border>
      <left/>
      <right/>
      <top style="medium">
        <color theme="1"/>
      </top>
      <bottom style="thin">
        <color theme="1"/>
      </bottom>
    </border>
    <border>
      <left style="medium">
        <color theme="1"/>
      </left>
      <right style="thin">
        <color theme="1"/>
      </right>
      <top style="medium">
        <color theme="1"/>
      </top>
      <bottom style="thin">
        <color theme="1"/>
      </bottom>
    </border>
    <border>
      <left style="thin">
        <color theme="1"/>
      </left>
      <right style="medium">
        <color theme="1"/>
      </right>
      <top style="medium">
        <color theme="1"/>
      </top>
      <bottom style="thin">
        <color theme="1"/>
      </bottom>
    </border>
    <border>
      <left style="medium"/>
      <right style="thin"/>
      <top style="medium"/>
      <bottom style="thin"/>
    </border>
    <border>
      <left style="thin"/>
      <right style="medium"/>
      <top style="medium"/>
      <bottom style="thin"/>
    </border>
    <border>
      <left style="medium"/>
      <right/>
      <top style="medium"/>
      <bottom style="thin"/>
    </border>
    <border>
      <left/>
      <right style="medium"/>
      <top style="medium"/>
      <bottom style="thin"/>
    </border>
    <border>
      <left style="thin"/>
      <right style="thin"/>
      <top style="thin"/>
      <bottom style="medium"/>
    </border>
    <border>
      <left style="thin"/>
      <right/>
      <top/>
      <bottom style="medium"/>
    </border>
    <border>
      <left style="thin"/>
      <right/>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30"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669">
    <xf numFmtId="0" fontId="0" fillId="0" borderId="0" xfId="0" applyFont="1" applyAlignment="1">
      <alignment/>
    </xf>
    <xf numFmtId="0" fontId="0" fillId="0" borderId="0" xfId="0" applyAlignment="1">
      <alignment wrapText="1"/>
    </xf>
    <xf numFmtId="0" fontId="0" fillId="0" borderId="0" xfId="0" applyAlignment="1">
      <alignment horizontal="left" wrapText="1"/>
    </xf>
    <xf numFmtId="49" fontId="9" fillId="0" borderId="0" xfId="0" applyNumberFormat="1" applyFont="1" applyAlignment="1">
      <alignment/>
    </xf>
    <xf numFmtId="0" fontId="114" fillId="33" borderId="0" xfId="0" applyFont="1" applyFill="1" applyAlignment="1">
      <alignment wrapText="1"/>
    </xf>
    <xf numFmtId="14" fontId="0" fillId="0" borderId="0" xfId="0" applyNumberFormat="1" applyAlignment="1">
      <alignment/>
    </xf>
    <xf numFmtId="0" fontId="10" fillId="33" borderId="0" xfId="0" applyFont="1" applyFill="1" applyAlignment="1">
      <alignment/>
    </xf>
    <xf numFmtId="0" fontId="0" fillId="15" borderId="0" xfId="0" applyFill="1" applyAlignment="1">
      <alignment/>
    </xf>
    <xf numFmtId="0" fontId="0" fillId="19" borderId="0" xfId="0" applyFill="1" applyAlignment="1">
      <alignment/>
    </xf>
    <xf numFmtId="0" fontId="0" fillId="17" borderId="0" xfId="0" applyFill="1" applyAlignment="1">
      <alignment/>
    </xf>
    <xf numFmtId="0" fontId="0" fillId="12" borderId="0" xfId="0" applyFill="1" applyAlignment="1">
      <alignment/>
    </xf>
    <xf numFmtId="0" fontId="0" fillId="16" borderId="0" xfId="0" applyFill="1" applyAlignment="1">
      <alignment/>
    </xf>
    <xf numFmtId="14" fontId="0" fillId="12" borderId="0" xfId="0" applyNumberFormat="1" applyFill="1" applyAlignment="1">
      <alignment/>
    </xf>
    <xf numFmtId="0" fontId="4" fillId="0" borderId="0" xfId="0" applyFont="1" applyAlignment="1">
      <alignment wrapText="1"/>
    </xf>
    <xf numFmtId="0" fontId="4" fillId="0" borderId="0" xfId="0" applyFont="1" applyAlignment="1">
      <alignment/>
    </xf>
    <xf numFmtId="0" fontId="9" fillId="34" borderId="0" xfId="59" applyFont="1" applyFill="1" applyProtection="1">
      <alignment/>
      <protection/>
    </xf>
    <xf numFmtId="0" fontId="9" fillId="35" borderId="0" xfId="59" applyFont="1" applyFill="1" applyProtection="1">
      <alignment/>
      <protection/>
    </xf>
    <xf numFmtId="0" fontId="19" fillId="34" borderId="0" xfId="59" applyFont="1" applyFill="1" applyBorder="1" applyAlignment="1" applyProtection="1">
      <alignment wrapText="1"/>
      <protection/>
    </xf>
    <xf numFmtId="0" fontId="115" fillId="34" borderId="10" xfId="59" applyFont="1" applyFill="1" applyBorder="1" applyAlignment="1" applyProtection="1">
      <alignment horizontal="center"/>
      <protection/>
    </xf>
    <xf numFmtId="0" fontId="115" fillId="34" borderId="0" xfId="59" applyFont="1" applyFill="1" applyBorder="1" applyAlignment="1" applyProtection="1">
      <alignment horizontal="center"/>
      <protection/>
    </xf>
    <xf numFmtId="0" fontId="115" fillId="35" borderId="0" xfId="59" applyFont="1" applyFill="1" applyBorder="1" applyAlignment="1" applyProtection="1">
      <alignment horizontal="left"/>
      <protection/>
    </xf>
    <xf numFmtId="0" fontId="115" fillId="35" borderId="0" xfId="59" applyFont="1" applyFill="1" applyBorder="1" applyAlignment="1" applyProtection="1">
      <alignment horizontal="center"/>
      <protection/>
    </xf>
    <xf numFmtId="0" fontId="18" fillId="34" borderId="11" xfId="59" applyFont="1" applyFill="1" applyBorder="1" applyAlignment="1" applyProtection="1">
      <alignment horizontal="center" vertical="center"/>
      <protection/>
    </xf>
    <xf numFmtId="0" fontId="18" fillId="34" borderId="12" xfId="59" applyFont="1" applyFill="1" applyBorder="1" applyAlignment="1" applyProtection="1">
      <alignment horizontal="center" vertical="center"/>
      <protection/>
    </xf>
    <xf numFmtId="0" fontId="116" fillId="34" borderId="0" xfId="59" applyNumberFormat="1" applyFont="1" applyFill="1" applyBorder="1" applyAlignment="1" applyProtection="1">
      <alignment vertical="center" wrapText="1"/>
      <protection/>
    </xf>
    <xf numFmtId="0" fontId="9" fillId="34" borderId="0" xfId="59" applyFont="1" applyFill="1" applyBorder="1" applyProtection="1">
      <alignment/>
      <protection/>
    </xf>
    <xf numFmtId="0" fontId="25" fillId="35" borderId="0" xfId="59" applyFont="1" applyFill="1" applyBorder="1" applyAlignment="1" applyProtection="1">
      <alignment horizontal="left" vertical="center" wrapText="1"/>
      <protection/>
    </xf>
    <xf numFmtId="0" fontId="21" fillId="0" borderId="11" xfId="59" applyFont="1" applyFill="1" applyBorder="1" applyAlignment="1" applyProtection="1">
      <alignment vertical="top" wrapText="1"/>
      <protection/>
    </xf>
    <xf numFmtId="0" fontId="21" fillId="0" borderId="13" xfId="59" applyFont="1" applyFill="1" applyBorder="1" applyAlignment="1" applyProtection="1">
      <alignment vertical="top" wrapText="1"/>
      <protection/>
    </xf>
    <xf numFmtId="0" fontId="21" fillId="0" borderId="14" xfId="59" applyFont="1" applyFill="1" applyBorder="1" applyAlignment="1" applyProtection="1">
      <alignment vertical="top" wrapText="1"/>
      <protection/>
    </xf>
    <xf numFmtId="0" fontId="18" fillId="34" borderId="12" xfId="59" applyFont="1" applyFill="1" applyBorder="1" applyAlignment="1" applyProtection="1">
      <alignment horizontal="center"/>
      <protection/>
    </xf>
    <xf numFmtId="0" fontId="117" fillId="34" borderId="0" xfId="59" applyNumberFormat="1" applyFont="1" applyFill="1" applyBorder="1" applyAlignment="1" applyProtection="1">
      <alignment wrapText="1"/>
      <protection/>
    </xf>
    <xf numFmtId="0" fontId="117" fillId="35" borderId="15" xfId="59" applyNumberFormat="1" applyFont="1" applyFill="1" applyBorder="1" applyAlignment="1" applyProtection="1">
      <alignment wrapText="1"/>
      <protection/>
    </xf>
    <xf numFmtId="0" fontId="25" fillId="34" borderId="12" xfId="59" applyFont="1" applyFill="1" applyBorder="1" applyAlignment="1" applyProtection="1">
      <alignment wrapText="1"/>
      <protection/>
    </xf>
    <xf numFmtId="0" fontId="18" fillId="34" borderId="16" xfId="59" applyFont="1" applyFill="1" applyBorder="1" applyAlignment="1" applyProtection="1">
      <alignment horizontal="center" vertical="center"/>
      <protection/>
    </xf>
    <xf numFmtId="0" fontId="117" fillId="34" borderId="0" xfId="59" applyFont="1" applyFill="1" applyBorder="1" applyAlignment="1" applyProtection="1">
      <alignment horizontal="center"/>
      <protection/>
    </xf>
    <xf numFmtId="0" fontId="9" fillId="34" borderId="10" xfId="59" applyFont="1" applyFill="1" applyBorder="1" applyProtection="1">
      <alignment/>
      <protection/>
    </xf>
    <xf numFmtId="0" fontId="28" fillId="35" borderId="0" xfId="59" applyFont="1" applyFill="1" applyBorder="1" applyProtection="1">
      <alignment/>
      <protection/>
    </xf>
    <xf numFmtId="0" fontId="9" fillId="35" borderId="0" xfId="59" applyFont="1" applyFill="1" applyBorder="1" applyProtection="1">
      <alignment/>
      <protection/>
    </xf>
    <xf numFmtId="0" fontId="18" fillId="34" borderId="0" xfId="59" applyFont="1" applyFill="1" applyBorder="1" applyAlignment="1" applyProtection="1">
      <alignment vertical="top" wrapText="1"/>
      <protection/>
    </xf>
    <xf numFmtId="0" fontId="9" fillId="35" borderId="0" xfId="59" applyFont="1" applyFill="1" applyBorder="1" applyAlignment="1" applyProtection="1">
      <alignment horizontal="right"/>
      <protection/>
    </xf>
    <xf numFmtId="0" fontId="18" fillId="34" borderId="0" xfId="59" applyFont="1" applyFill="1" applyBorder="1" applyAlignment="1" applyProtection="1">
      <alignment horizontal="center" vertical="center" wrapText="1"/>
      <protection/>
    </xf>
    <xf numFmtId="0" fontId="118" fillId="35" borderId="0" xfId="59" applyFont="1" applyFill="1" applyBorder="1" applyAlignment="1" applyProtection="1">
      <alignment wrapText="1"/>
      <protection/>
    </xf>
    <xf numFmtId="0" fontId="22" fillId="35" borderId="0" xfId="59" applyFont="1" applyFill="1" applyBorder="1" applyAlignment="1" applyProtection="1">
      <alignment horizontal="right" wrapText="1"/>
      <protection locked="0"/>
    </xf>
    <xf numFmtId="0" fontId="9" fillId="34" borderId="0" xfId="59" applyFont="1" applyFill="1" applyBorder="1" applyAlignment="1" applyProtection="1">
      <alignment horizontal="center"/>
      <protection/>
    </xf>
    <xf numFmtId="0" fontId="32" fillId="0" borderId="0" xfId="59" applyFont="1" applyFill="1" applyBorder="1" applyAlignment="1" applyProtection="1">
      <alignment wrapText="1"/>
      <protection/>
    </xf>
    <xf numFmtId="0" fontId="9" fillId="0" borderId="0" xfId="59" applyFont="1" applyFill="1" applyBorder="1" applyAlignment="1" applyProtection="1">
      <alignment horizontal="right"/>
      <protection/>
    </xf>
    <xf numFmtId="0" fontId="118" fillId="35" borderId="17" xfId="59" applyFont="1" applyFill="1" applyBorder="1" applyAlignment="1" applyProtection="1">
      <alignment horizontal="center" vertical="center"/>
      <protection/>
    </xf>
    <xf numFmtId="0" fontId="18" fillId="34" borderId="18" xfId="59" applyFont="1" applyFill="1" applyBorder="1" applyAlignment="1" applyProtection="1">
      <alignment/>
      <protection/>
    </xf>
    <xf numFmtId="0" fontId="118" fillId="36" borderId="18" xfId="59" applyFont="1" applyFill="1" applyBorder="1" applyAlignment="1" applyProtection="1">
      <alignment horizontal="center"/>
      <protection/>
    </xf>
    <xf numFmtId="0" fontId="118" fillId="36" borderId="19" xfId="59" applyFont="1" applyFill="1" applyBorder="1" applyAlignment="1" applyProtection="1">
      <alignment horizontal="center"/>
      <protection/>
    </xf>
    <xf numFmtId="0" fontId="118" fillId="35" borderId="17" xfId="59" applyFont="1" applyFill="1" applyBorder="1" applyAlignment="1" applyProtection="1">
      <alignment horizontal="center"/>
      <protection/>
    </xf>
    <xf numFmtId="0" fontId="9" fillId="34" borderId="12" xfId="59" applyFont="1" applyFill="1" applyBorder="1" applyProtection="1">
      <alignment/>
      <protection/>
    </xf>
    <xf numFmtId="0" fontId="9" fillId="34" borderId="15" xfId="59" applyFont="1" applyFill="1" applyBorder="1" applyProtection="1">
      <alignment/>
      <protection/>
    </xf>
    <xf numFmtId="0" fontId="119" fillId="36" borderId="20" xfId="59" applyFont="1" applyFill="1" applyBorder="1" applyProtection="1">
      <alignment/>
      <protection/>
    </xf>
    <xf numFmtId="0" fontId="119" fillId="35" borderId="17" xfId="59" applyFont="1" applyFill="1" applyBorder="1" applyProtection="1">
      <alignment/>
      <protection/>
    </xf>
    <xf numFmtId="164" fontId="21" fillId="37" borderId="21" xfId="59" applyNumberFormat="1" applyFont="1" applyFill="1" applyBorder="1" applyAlignment="1" applyProtection="1">
      <alignment horizontal="right" vertical="center"/>
      <protection/>
    </xf>
    <xf numFmtId="44" fontId="21" fillId="37" borderId="21" xfId="47" applyNumberFormat="1" applyFont="1" applyFill="1" applyBorder="1" applyAlignment="1" applyProtection="1">
      <alignment horizontal="right" vertical="center"/>
      <protection/>
    </xf>
    <xf numFmtId="44" fontId="21" fillId="37" borderId="22" xfId="47" applyNumberFormat="1" applyFont="1" applyFill="1" applyBorder="1" applyAlignment="1" applyProtection="1">
      <alignment horizontal="right" vertical="center"/>
      <protection/>
    </xf>
    <xf numFmtId="164" fontId="118" fillId="36" borderId="23" xfId="47" applyNumberFormat="1" applyFont="1" applyFill="1" applyBorder="1" applyAlignment="1" applyProtection="1">
      <alignment/>
      <protection/>
    </xf>
    <xf numFmtId="44" fontId="118" fillId="36" borderId="23" xfId="47" applyNumberFormat="1" applyFont="1" applyFill="1" applyBorder="1" applyAlignment="1" applyProtection="1">
      <alignment/>
      <protection/>
    </xf>
    <xf numFmtId="164" fontId="118" fillId="36" borderId="23" xfId="47" applyNumberFormat="1" applyFont="1" applyFill="1" applyBorder="1" applyAlignment="1" applyProtection="1">
      <alignment horizontal="right" vertical="center"/>
      <protection/>
    </xf>
    <xf numFmtId="44" fontId="118" fillId="36" borderId="23" xfId="47" applyNumberFormat="1" applyFont="1" applyFill="1" applyBorder="1" applyAlignment="1" applyProtection="1">
      <alignment horizontal="right" vertical="center"/>
      <protection/>
    </xf>
    <xf numFmtId="44" fontId="118" fillId="35" borderId="0" xfId="47" applyNumberFormat="1" applyFont="1" applyFill="1" applyBorder="1" applyAlignment="1" applyProtection="1">
      <alignment horizontal="right" vertical="center"/>
      <protection/>
    </xf>
    <xf numFmtId="44" fontId="118" fillId="35" borderId="17" xfId="47" applyNumberFormat="1" applyFont="1" applyFill="1" applyBorder="1" applyAlignment="1" applyProtection="1">
      <alignment horizontal="right" vertical="center"/>
      <protection/>
    </xf>
    <xf numFmtId="0" fontId="9" fillId="34" borderId="11" xfId="59" applyFont="1" applyFill="1" applyBorder="1" applyProtection="1">
      <alignment/>
      <protection/>
    </xf>
    <xf numFmtId="0" fontId="9" fillId="34" borderId="13" xfId="59" applyFont="1" applyFill="1" applyBorder="1" applyProtection="1">
      <alignment/>
      <protection/>
    </xf>
    <xf numFmtId="0" fontId="9" fillId="34" borderId="14" xfId="59" applyFont="1" applyFill="1" applyBorder="1" applyProtection="1">
      <alignment/>
      <protection/>
    </xf>
    <xf numFmtId="0" fontId="34" fillId="34" borderId="0" xfId="59" applyFont="1" applyFill="1" applyBorder="1" applyAlignment="1" applyProtection="1">
      <alignment horizontal="right"/>
      <protection/>
    </xf>
    <xf numFmtId="164" fontId="118" fillId="35" borderId="0" xfId="47" applyNumberFormat="1" applyFont="1" applyFill="1" applyBorder="1" applyAlignment="1" applyProtection="1">
      <alignment/>
      <protection/>
    </xf>
    <xf numFmtId="44" fontId="118" fillId="35" borderId="0" xfId="47" applyNumberFormat="1" applyFont="1" applyFill="1" applyBorder="1" applyAlignment="1" applyProtection="1">
      <alignment/>
      <protection/>
    </xf>
    <xf numFmtId="164" fontId="118" fillId="35" borderId="0" xfId="47" applyNumberFormat="1" applyFont="1" applyFill="1" applyBorder="1" applyAlignment="1" applyProtection="1">
      <alignment horizontal="right" vertical="center"/>
      <protection/>
    </xf>
    <xf numFmtId="0" fontId="22" fillId="34" borderId="0" xfId="59" applyFont="1" applyFill="1" applyBorder="1" applyAlignment="1" applyProtection="1">
      <alignment vertical="top" wrapText="1"/>
      <protection/>
    </xf>
    <xf numFmtId="0" fontId="9" fillId="34" borderId="0" xfId="59" applyFont="1" applyFill="1" applyProtection="1">
      <alignment/>
      <protection locked="0"/>
    </xf>
    <xf numFmtId="0" fontId="9" fillId="34" borderId="10" xfId="59" applyFont="1" applyFill="1" applyBorder="1" applyProtection="1">
      <alignment/>
      <protection locked="0"/>
    </xf>
    <xf numFmtId="0" fontId="9" fillId="34" borderId="0" xfId="59" applyFont="1" applyFill="1" applyBorder="1" applyProtection="1">
      <alignment/>
      <protection locked="0"/>
    </xf>
    <xf numFmtId="0" fontId="118" fillId="36" borderId="24" xfId="59" applyFont="1" applyFill="1" applyBorder="1" applyAlignment="1" applyProtection="1">
      <alignment wrapText="1"/>
      <protection/>
    </xf>
    <xf numFmtId="0" fontId="118" fillId="35" borderId="0" xfId="59" applyFont="1" applyFill="1" applyBorder="1" applyAlignment="1" applyProtection="1">
      <alignment horizontal="center" vertical="center" wrapText="1"/>
      <protection/>
    </xf>
    <xf numFmtId="0" fontId="118" fillId="35" borderId="17" xfId="59" applyFont="1" applyFill="1" applyBorder="1" applyAlignment="1" applyProtection="1">
      <alignment horizontal="center" vertical="center" wrapText="1"/>
      <protection/>
    </xf>
    <xf numFmtId="0" fontId="118" fillId="36" borderId="25" xfId="59" applyFont="1" applyFill="1" applyBorder="1" applyAlignment="1" applyProtection="1">
      <alignment wrapText="1"/>
      <protection/>
    </xf>
    <xf numFmtId="0" fontId="118" fillId="36" borderId="26" xfId="59" applyFont="1" applyFill="1" applyBorder="1" applyAlignment="1" applyProtection="1">
      <alignment horizontal="center" wrapText="1"/>
      <protection/>
    </xf>
    <xf numFmtId="0" fontId="118" fillId="36" borderId="27" xfId="59" applyFont="1" applyFill="1" applyBorder="1" applyAlignment="1" applyProtection="1">
      <alignment horizontal="center" wrapText="1"/>
      <protection/>
    </xf>
    <xf numFmtId="0" fontId="118" fillId="36" borderId="28" xfId="59" applyFont="1" applyFill="1" applyBorder="1" applyAlignment="1" applyProtection="1">
      <alignment horizontal="center" wrapText="1"/>
      <protection/>
    </xf>
    <xf numFmtId="0" fontId="118" fillId="36" borderId="29" xfId="59" applyFont="1" applyFill="1" applyBorder="1" applyAlignment="1" applyProtection="1">
      <alignment horizontal="center" wrapText="1"/>
      <protection/>
    </xf>
    <xf numFmtId="0" fontId="118" fillId="35" borderId="0" xfId="59" applyFont="1" applyFill="1" applyBorder="1" applyAlignment="1" applyProtection="1">
      <alignment horizontal="center" wrapText="1"/>
      <protection/>
    </xf>
    <xf numFmtId="0" fontId="118" fillId="35" borderId="17" xfId="59" applyFont="1" applyFill="1" applyBorder="1" applyAlignment="1" applyProtection="1">
      <alignment horizontal="center" wrapText="1"/>
      <protection/>
    </xf>
    <xf numFmtId="0" fontId="22" fillId="34" borderId="12" xfId="59" applyFont="1" applyFill="1" applyBorder="1" applyAlignment="1" applyProtection="1">
      <alignment vertical="top" wrapText="1"/>
      <protection/>
    </xf>
    <xf numFmtId="0" fontId="118" fillId="36" borderId="30" xfId="59" applyFont="1" applyFill="1" applyBorder="1" applyAlignment="1" applyProtection="1">
      <alignment horizontal="center" vertical="top" wrapText="1"/>
      <protection locked="0"/>
    </xf>
    <xf numFmtId="0" fontId="22" fillId="2" borderId="31" xfId="59" applyFont="1" applyFill="1" applyBorder="1" applyAlignment="1" applyProtection="1">
      <alignment horizontal="left" vertical="top" wrapText="1"/>
      <protection locked="0"/>
    </xf>
    <xf numFmtId="4" fontId="22" fillId="2" borderId="32" xfId="59" applyNumberFormat="1" applyFont="1" applyFill="1" applyBorder="1" applyAlignment="1" applyProtection="1">
      <alignment horizontal="right" wrapText="1"/>
      <protection locked="0"/>
    </xf>
    <xf numFmtId="3" fontId="22" fillId="2" borderId="32" xfId="59" applyNumberFormat="1" applyFont="1" applyFill="1" applyBorder="1" applyAlignment="1" applyProtection="1">
      <alignment horizontal="right" wrapText="1"/>
      <protection locked="0"/>
    </xf>
    <xf numFmtId="4" fontId="22" fillId="37" borderId="33" xfId="44" applyNumberFormat="1" applyFont="1" applyFill="1" applyBorder="1" applyAlignment="1" applyProtection="1">
      <alignment horizontal="right" wrapText="1"/>
      <protection/>
    </xf>
    <xf numFmtId="4" fontId="22" fillId="2" borderId="32" xfId="44" applyNumberFormat="1" applyFont="1" applyFill="1" applyBorder="1" applyAlignment="1" applyProtection="1">
      <alignment horizontal="right" wrapText="1"/>
      <protection locked="0"/>
    </xf>
    <xf numFmtId="4" fontId="22" fillId="2" borderId="34" xfId="44" applyNumberFormat="1" applyFont="1" applyFill="1" applyBorder="1" applyAlignment="1" applyProtection="1">
      <alignment horizontal="right" wrapText="1"/>
      <protection locked="0"/>
    </xf>
    <xf numFmtId="4" fontId="22" fillId="35" borderId="0" xfId="44" applyNumberFormat="1" applyFont="1" applyFill="1" applyBorder="1" applyAlignment="1" applyProtection="1">
      <alignment horizontal="right" wrapText="1"/>
      <protection locked="0"/>
    </xf>
    <xf numFmtId="0" fontId="118" fillId="36" borderId="35" xfId="59" applyFont="1" applyFill="1" applyBorder="1" applyAlignment="1" applyProtection="1">
      <alignment horizontal="center" vertical="top" wrapText="1"/>
      <protection locked="0"/>
    </xf>
    <xf numFmtId="4" fontId="22" fillId="2" borderId="36" xfId="59" applyNumberFormat="1" applyFont="1" applyFill="1" applyBorder="1" applyAlignment="1" applyProtection="1">
      <alignment horizontal="right" wrapText="1"/>
      <protection locked="0"/>
    </xf>
    <xf numFmtId="3" fontId="22" fillId="2" borderId="36" xfId="59" applyNumberFormat="1" applyFont="1" applyFill="1" applyBorder="1" applyAlignment="1" applyProtection="1">
      <alignment horizontal="right" wrapText="1"/>
      <protection locked="0"/>
    </xf>
    <xf numFmtId="4" fontId="22" fillId="37" borderId="37" xfId="44" applyNumberFormat="1" applyFont="1" applyFill="1" applyBorder="1" applyAlignment="1" applyProtection="1">
      <alignment horizontal="right" wrapText="1"/>
      <protection/>
    </xf>
    <xf numFmtId="4" fontId="22" fillId="2" borderId="36" xfId="44" applyNumberFormat="1" applyFont="1" applyFill="1" applyBorder="1" applyAlignment="1" applyProtection="1">
      <alignment horizontal="right" wrapText="1"/>
      <protection locked="0"/>
    </xf>
    <xf numFmtId="4" fontId="22" fillId="2" borderId="38" xfId="44" applyNumberFormat="1" applyFont="1" applyFill="1" applyBorder="1" applyAlignment="1" applyProtection="1">
      <alignment horizontal="right" wrapText="1"/>
      <protection locked="0"/>
    </xf>
    <xf numFmtId="0" fontId="28" fillId="35" borderId="0" xfId="59" applyFont="1" applyFill="1" applyBorder="1" applyProtection="1">
      <alignment/>
      <protection locked="0"/>
    </xf>
    <xf numFmtId="0" fontId="25" fillId="34" borderId="0" xfId="59" applyFont="1" applyFill="1" applyBorder="1" applyAlignment="1" applyProtection="1">
      <alignment vertical="top"/>
      <protection/>
    </xf>
    <xf numFmtId="0" fontId="22" fillId="34" borderId="15" xfId="59" applyFont="1" applyFill="1" applyBorder="1" applyAlignment="1" applyProtection="1">
      <alignment vertical="top" wrapText="1"/>
      <protection/>
    </xf>
    <xf numFmtId="0" fontId="21" fillId="34" borderId="0" xfId="59" applyFont="1" applyFill="1" applyBorder="1" applyAlignment="1" applyProtection="1">
      <alignment vertical="top" wrapText="1"/>
      <protection/>
    </xf>
    <xf numFmtId="0" fontId="29" fillId="34" borderId="0" xfId="59" applyFont="1" applyFill="1" applyBorder="1" applyAlignment="1" applyProtection="1">
      <alignment vertical="top"/>
      <protection/>
    </xf>
    <xf numFmtId="0" fontId="29" fillId="34" borderId="0" xfId="59" applyNumberFormat="1" applyFont="1" applyFill="1" applyBorder="1" applyAlignment="1" applyProtection="1">
      <alignment vertical="top"/>
      <protection/>
    </xf>
    <xf numFmtId="0" fontId="18" fillId="35" borderId="12" xfId="59" applyFont="1" applyFill="1" applyBorder="1" applyAlignment="1" applyProtection="1">
      <alignment vertical="top"/>
      <protection/>
    </xf>
    <xf numFmtId="0" fontId="22" fillId="0" borderId="12" xfId="59" applyFont="1" applyBorder="1" applyAlignment="1">
      <alignment vertical="top" wrapText="1"/>
      <protection/>
    </xf>
    <xf numFmtId="0" fontId="22" fillId="0" borderId="0" xfId="59" applyFont="1" applyBorder="1" applyAlignment="1">
      <alignment vertical="top" wrapText="1"/>
      <protection/>
    </xf>
    <xf numFmtId="0" fontId="22" fillId="0" borderId="15" xfId="59" applyFont="1" applyBorder="1" applyAlignment="1">
      <alignment vertical="top" wrapText="1"/>
      <protection/>
    </xf>
    <xf numFmtId="0" fontId="21" fillId="34" borderId="12" xfId="59" applyFont="1" applyFill="1" applyBorder="1" applyAlignment="1" applyProtection="1">
      <alignment vertical="top"/>
      <protection/>
    </xf>
    <xf numFmtId="0" fontId="21" fillId="34" borderId="12" xfId="59" applyFont="1" applyFill="1" applyBorder="1" applyAlignment="1" applyProtection="1">
      <alignment vertical="top" wrapText="1"/>
      <protection/>
    </xf>
    <xf numFmtId="0" fontId="120" fillId="34" borderId="10" xfId="59" applyFont="1" applyFill="1" applyBorder="1" applyAlignment="1" applyProtection="1">
      <alignment/>
      <protection/>
    </xf>
    <xf numFmtId="4" fontId="22" fillId="35" borderId="0" xfId="44" applyNumberFormat="1" applyFont="1" applyFill="1" applyBorder="1" applyAlignment="1" applyProtection="1">
      <alignment horizontal="right" wrapText="1"/>
      <protection/>
    </xf>
    <xf numFmtId="0" fontId="9" fillId="34" borderId="16" xfId="59" applyFont="1" applyFill="1" applyBorder="1" applyProtection="1">
      <alignment/>
      <protection/>
    </xf>
    <xf numFmtId="0" fontId="9" fillId="35" borderId="0" xfId="59" applyFont="1" applyFill="1" applyBorder="1" applyProtection="1">
      <alignment/>
      <protection locked="0"/>
    </xf>
    <xf numFmtId="0" fontId="29" fillId="34" borderId="0" xfId="59" applyFont="1" applyFill="1" applyBorder="1" applyProtection="1">
      <alignment/>
      <protection/>
    </xf>
    <xf numFmtId="0" fontId="9" fillId="35" borderId="10" xfId="59" applyFont="1" applyFill="1" applyBorder="1" applyProtection="1">
      <alignment/>
      <protection locked="0"/>
    </xf>
    <xf numFmtId="0" fontId="29" fillId="35" borderId="0" xfId="59" applyFont="1" applyFill="1" applyBorder="1" applyProtection="1">
      <alignment/>
      <protection locked="0"/>
    </xf>
    <xf numFmtId="0" fontId="120" fillId="34" borderId="0" xfId="59" applyFont="1" applyFill="1" applyBorder="1" applyAlignment="1" applyProtection="1">
      <alignment vertical="top" wrapText="1"/>
      <protection/>
    </xf>
    <xf numFmtId="3" fontId="22" fillId="35" borderId="0" xfId="59" applyNumberFormat="1" applyFont="1" applyFill="1" applyBorder="1" applyProtection="1">
      <alignment/>
      <protection/>
    </xf>
    <xf numFmtId="0" fontId="37" fillId="35" borderId="0" xfId="59" applyFont="1" applyFill="1" applyBorder="1" applyProtection="1">
      <alignment/>
      <protection/>
    </xf>
    <xf numFmtId="4" fontId="22" fillId="2" borderId="39" xfId="59" applyNumberFormat="1" applyFont="1" applyFill="1" applyBorder="1" applyAlignment="1" applyProtection="1">
      <alignment horizontal="right" wrapText="1"/>
      <protection locked="0"/>
    </xf>
    <xf numFmtId="3" fontId="22" fillId="2" borderId="39" xfId="59" applyNumberFormat="1" applyFont="1" applyFill="1" applyBorder="1" applyAlignment="1" applyProtection="1">
      <alignment horizontal="right" wrapText="1"/>
      <protection locked="0"/>
    </xf>
    <xf numFmtId="4" fontId="22" fillId="37" borderId="40" xfId="44" applyNumberFormat="1" applyFont="1" applyFill="1" applyBorder="1" applyAlignment="1" applyProtection="1">
      <alignment horizontal="right" wrapText="1"/>
      <protection/>
    </xf>
    <xf numFmtId="4" fontId="22" fillId="2" borderId="39" xfId="44" applyNumberFormat="1" applyFont="1" applyFill="1" applyBorder="1" applyAlignment="1" applyProtection="1">
      <alignment horizontal="right" wrapText="1"/>
      <protection locked="0"/>
    </xf>
    <xf numFmtId="4" fontId="22" fillId="2" borderId="41" xfId="44" applyNumberFormat="1" applyFont="1" applyFill="1" applyBorder="1" applyAlignment="1" applyProtection="1">
      <alignment horizontal="right" wrapText="1"/>
      <protection locked="0"/>
    </xf>
    <xf numFmtId="0" fontId="9" fillId="35" borderId="10" xfId="59" applyFont="1" applyFill="1" applyBorder="1" applyProtection="1">
      <alignment/>
      <protection/>
    </xf>
    <xf numFmtId="0" fontId="118" fillId="36" borderId="35" xfId="59" applyFont="1" applyFill="1" applyBorder="1" applyAlignment="1" applyProtection="1">
      <alignment horizontal="center" vertical="top" wrapText="1"/>
      <protection/>
    </xf>
    <xf numFmtId="0" fontId="119" fillId="36" borderId="35" xfId="59" applyFont="1" applyFill="1" applyBorder="1" applyAlignment="1" applyProtection="1">
      <alignment horizontal="justify" vertical="top" wrapText="1"/>
      <protection/>
    </xf>
    <xf numFmtId="4" fontId="119" fillId="36" borderId="35" xfId="59" applyNumberFormat="1" applyFont="1" applyFill="1" applyBorder="1" applyAlignment="1" applyProtection="1">
      <alignment horizontal="right" wrapText="1"/>
      <protection/>
    </xf>
    <xf numFmtId="3" fontId="119" fillId="36" borderId="35" xfId="59" applyNumberFormat="1" applyFont="1" applyFill="1" applyBorder="1" applyAlignment="1" applyProtection="1">
      <alignment horizontal="right" wrapText="1"/>
      <protection/>
    </xf>
    <xf numFmtId="4" fontId="119" fillId="36" borderId="35" xfId="44" applyNumberFormat="1" applyFont="1" applyFill="1" applyBorder="1" applyAlignment="1" applyProtection="1">
      <alignment horizontal="right" wrapText="1"/>
      <protection/>
    </xf>
    <xf numFmtId="4" fontId="119" fillId="35" borderId="0" xfId="44" applyNumberFormat="1" applyFont="1" applyFill="1" applyBorder="1" applyAlignment="1" applyProtection="1">
      <alignment horizontal="right" wrapText="1"/>
      <protection/>
    </xf>
    <xf numFmtId="4" fontId="119" fillId="35" borderId="17" xfId="44" applyNumberFormat="1" applyFont="1" applyFill="1" applyBorder="1" applyAlignment="1" applyProtection="1">
      <alignment horizontal="right" wrapText="1"/>
      <protection/>
    </xf>
    <xf numFmtId="0" fontId="22" fillId="35" borderId="0" xfId="59" applyFont="1" applyFill="1" applyBorder="1" applyProtection="1">
      <alignment/>
      <protection/>
    </xf>
    <xf numFmtId="0" fontId="9" fillId="35" borderId="13" xfId="59" applyFont="1" applyFill="1" applyBorder="1" applyProtection="1">
      <alignment/>
      <protection/>
    </xf>
    <xf numFmtId="0" fontId="28" fillId="35" borderId="13" xfId="59" applyFont="1" applyFill="1" applyBorder="1" applyProtection="1">
      <alignment/>
      <protection/>
    </xf>
    <xf numFmtId="0" fontId="38" fillId="35" borderId="0" xfId="59" applyFont="1" applyFill="1" applyBorder="1" applyProtection="1">
      <alignment/>
      <protection/>
    </xf>
    <xf numFmtId="0" fontId="21" fillId="34" borderId="0" xfId="59" applyFont="1" applyFill="1" applyBorder="1" applyProtection="1">
      <alignment/>
      <protection/>
    </xf>
    <xf numFmtId="0" fontId="9" fillId="35" borderId="0" xfId="62" applyFill="1" applyBorder="1" applyProtection="1">
      <alignment/>
      <protection/>
    </xf>
    <xf numFmtId="0" fontId="40" fillId="35" borderId="0" xfId="55" applyFont="1" applyFill="1" applyBorder="1" applyAlignment="1" applyProtection="1">
      <alignment/>
      <protection/>
    </xf>
    <xf numFmtId="0" fontId="28" fillId="35" borderId="0" xfId="62" applyFont="1" applyFill="1" applyBorder="1" applyAlignment="1" applyProtection="1">
      <alignment horizontal="left" vertical="top" readingOrder="1"/>
      <protection/>
    </xf>
    <xf numFmtId="0" fontId="9" fillId="35" borderId="0" xfId="62" applyFill="1" applyAlignment="1" applyProtection="1">
      <alignment horizontal="left" vertical="top" readingOrder="1"/>
      <protection/>
    </xf>
    <xf numFmtId="0" fontId="9" fillId="35" borderId="0" xfId="62" applyFill="1" applyProtection="1">
      <alignment/>
      <protection/>
    </xf>
    <xf numFmtId="0" fontId="28" fillId="0" borderId="0" xfId="62" applyFont="1" applyFill="1" applyBorder="1" applyAlignment="1" applyProtection="1">
      <alignment horizontal="left" vertical="top" readingOrder="1"/>
      <protection/>
    </xf>
    <xf numFmtId="0" fontId="117" fillId="0" borderId="10" xfId="62" applyFont="1" applyFill="1" applyBorder="1" applyAlignment="1" applyProtection="1">
      <alignment horizontal="center"/>
      <protection/>
    </xf>
    <xf numFmtId="0" fontId="117" fillId="0" borderId="0" xfId="62" applyFont="1" applyFill="1" applyBorder="1" applyAlignment="1" applyProtection="1">
      <alignment horizontal="center"/>
      <protection/>
    </xf>
    <xf numFmtId="0" fontId="117" fillId="0" borderId="17" xfId="62" applyFont="1" applyFill="1" applyBorder="1" applyAlignment="1" applyProtection="1">
      <alignment horizontal="center"/>
      <protection/>
    </xf>
    <xf numFmtId="0" fontId="117" fillId="0" borderId="0" xfId="62" applyFont="1" applyFill="1" applyBorder="1" applyAlignment="1" applyProtection="1">
      <alignment/>
      <protection/>
    </xf>
    <xf numFmtId="0" fontId="41" fillId="0" borderId="0" xfId="62" applyFont="1" applyFill="1" applyBorder="1" applyAlignment="1" applyProtection="1">
      <alignment horizontal="left"/>
      <protection/>
    </xf>
    <xf numFmtId="0" fontId="9" fillId="35" borderId="17" xfId="62" applyFill="1" applyBorder="1" applyProtection="1">
      <alignment/>
      <protection/>
    </xf>
    <xf numFmtId="0" fontId="18" fillId="35" borderId="10" xfId="62" applyFont="1" applyFill="1" applyBorder="1" applyAlignment="1" applyProtection="1">
      <alignment vertical="center"/>
      <protection/>
    </xf>
    <xf numFmtId="0" fontId="30" fillId="35" borderId="15" xfId="55" applyFill="1" applyBorder="1" applyAlignment="1" applyProtection="1">
      <alignment/>
      <protection/>
    </xf>
    <xf numFmtId="0" fontId="41" fillId="35" borderId="42" xfId="62" applyFont="1" applyFill="1" applyBorder="1" applyAlignment="1" applyProtection="1">
      <alignment vertical="top" wrapText="1"/>
      <protection/>
    </xf>
    <xf numFmtId="0" fontId="41" fillId="35" borderId="0" xfId="62" applyFont="1" applyFill="1" applyAlignment="1" applyProtection="1">
      <alignment vertical="top" wrapText="1"/>
      <protection/>
    </xf>
    <xf numFmtId="0" fontId="41" fillId="35" borderId="0" xfId="62" applyFont="1" applyFill="1" applyAlignment="1" applyProtection="1">
      <alignment horizontal="left" vertical="top" wrapText="1"/>
      <protection/>
    </xf>
    <xf numFmtId="0" fontId="9" fillId="35" borderId="0" xfId="62" applyFill="1" applyBorder="1" applyAlignment="1" applyProtection="1">
      <alignment horizontal="left" vertical="top" readingOrder="1"/>
      <protection/>
    </xf>
    <xf numFmtId="0" fontId="9" fillId="35" borderId="0" xfId="62" applyFill="1" applyAlignment="1" applyProtection="1">
      <alignment vertical="center"/>
      <protection/>
    </xf>
    <xf numFmtId="0" fontId="18" fillId="35" borderId="12" xfId="62" applyFont="1" applyFill="1" applyBorder="1" applyAlignment="1" applyProtection="1">
      <alignment vertical="center"/>
      <protection/>
    </xf>
    <xf numFmtId="0" fontId="30" fillId="35" borderId="0" xfId="55" applyFill="1" applyBorder="1" applyAlignment="1" applyProtection="1">
      <alignment/>
      <protection/>
    </xf>
    <xf numFmtId="0" fontId="41" fillId="35" borderId="0" xfId="62" applyFont="1" applyFill="1" applyProtection="1">
      <alignment/>
      <protection/>
    </xf>
    <xf numFmtId="0" fontId="43" fillId="35" borderId="0" xfId="62" applyFont="1" applyFill="1" applyBorder="1" applyAlignment="1" applyProtection="1">
      <alignment horizontal="left" vertical="top" readingOrder="1"/>
      <protection/>
    </xf>
    <xf numFmtId="0" fontId="41" fillId="0" borderId="13" xfId="62" applyFont="1" applyFill="1" applyBorder="1" applyAlignment="1" applyProtection="1">
      <alignment horizontal="left" vertical="center" wrapText="1"/>
      <protection/>
    </xf>
    <xf numFmtId="0" fontId="41" fillId="0" borderId="0" xfId="62" applyFont="1" applyFill="1" applyBorder="1" applyAlignment="1" applyProtection="1">
      <alignment horizontal="left" vertical="center" wrapText="1"/>
      <protection/>
    </xf>
    <xf numFmtId="0" fontId="41" fillId="35" borderId="17" xfId="62" applyFont="1" applyFill="1" applyBorder="1" applyAlignment="1" applyProtection="1">
      <alignment vertical="top" wrapText="1"/>
      <protection/>
    </xf>
    <xf numFmtId="0" fontId="41" fillId="35" borderId="0" xfId="62" applyFont="1" applyFill="1" applyBorder="1" applyAlignment="1" applyProtection="1">
      <alignment vertical="top" readingOrder="1"/>
      <protection/>
    </xf>
    <xf numFmtId="0" fontId="42" fillId="2" borderId="36" xfId="62" applyFont="1" applyFill="1" applyBorder="1" applyAlignment="1" applyProtection="1">
      <alignment horizontal="center" readingOrder="1"/>
      <protection locked="0"/>
    </xf>
    <xf numFmtId="0" fontId="9" fillId="35" borderId="0" xfId="62" applyFont="1" applyFill="1" applyBorder="1" applyProtection="1">
      <alignment/>
      <protection/>
    </xf>
    <xf numFmtId="0" fontId="35" fillId="35" borderId="0" xfId="62" applyFont="1" applyFill="1" applyBorder="1" applyAlignment="1" applyProtection="1">
      <alignment horizontal="left" vertical="top" readingOrder="1"/>
      <protection/>
    </xf>
    <xf numFmtId="0" fontId="121" fillId="0" borderId="43" xfId="62" applyFont="1" applyFill="1" applyBorder="1" applyAlignment="1" applyProtection="1">
      <alignment horizontal="left" vertical="center" wrapText="1"/>
      <protection/>
    </xf>
    <xf numFmtId="0" fontId="121" fillId="0" borderId="0" xfId="62" applyFont="1" applyFill="1" applyBorder="1" applyAlignment="1" applyProtection="1">
      <alignment horizontal="left" vertical="center" wrapText="1"/>
      <protection/>
    </xf>
    <xf numFmtId="0" fontId="121" fillId="35" borderId="17" xfId="62" applyFont="1" applyFill="1" applyBorder="1" applyAlignment="1" applyProtection="1">
      <alignment vertical="top" wrapText="1"/>
      <protection/>
    </xf>
    <xf numFmtId="0" fontId="121" fillId="35" borderId="0" xfId="62" applyFont="1" applyFill="1" applyAlignment="1" applyProtection="1">
      <alignment vertical="top" wrapText="1"/>
      <protection/>
    </xf>
    <xf numFmtId="0" fontId="121" fillId="35" borderId="0" xfId="62" applyFont="1" applyFill="1" applyAlignment="1" applyProtection="1">
      <alignment horizontal="left" vertical="top" wrapText="1"/>
      <protection/>
    </xf>
    <xf numFmtId="0" fontId="41" fillId="35" borderId="0" xfId="62" applyFont="1" applyFill="1" applyBorder="1" applyAlignment="1" applyProtection="1">
      <alignment horizontal="left"/>
      <protection/>
    </xf>
    <xf numFmtId="0" fontId="18" fillId="35" borderId="12" xfId="62" applyFont="1" applyFill="1" applyBorder="1" applyAlignment="1" applyProtection="1">
      <alignment horizontal="left"/>
      <protection/>
    </xf>
    <xf numFmtId="0" fontId="45" fillId="35" borderId="0" xfId="55" applyFont="1" applyFill="1" applyBorder="1" applyAlignment="1" applyProtection="1">
      <alignment horizontal="left"/>
      <protection/>
    </xf>
    <xf numFmtId="0" fontId="41" fillId="35" borderId="0" xfId="62" applyFont="1" applyFill="1" applyAlignment="1" applyProtection="1">
      <alignment horizontal="left"/>
      <protection/>
    </xf>
    <xf numFmtId="0" fontId="41" fillId="0" borderId="0" xfId="62" applyFont="1" applyFill="1" applyBorder="1" applyAlignment="1" applyProtection="1">
      <alignment horizontal="left" wrapText="1"/>
      <protection/>
    </xf>
    <xf numFmtId="0" fontId="121" fillId="35" borderId="0" xfId="62" applyFont="1" applyFill="1" applyBorder="1" applyAlignment="1" applyProtection="1">
      <alignment horizontal="left" wrapText="1"/>
      <protection/>
    </xf>
    <xf numFmtId="0" fontId="121" fillId="35" borderId="17" xfId="62" applyFont="1" applyFill="1" applyBorder="1" applyAlignment="1" applyProtection="1">
      <alignment horizontal="left" wrapText="1"/>
      <protection/>
    </xf>
    <xf numFmtId="0" fontId="121" fillId="35" borderId="0" xfId="62" applyFont="1" applyFill="1" applyAlignment="1" applyProtection="1">
      <alignment horizontal="left" wrapText="1"/>
      <protection/>
    </xf>
    <xf numFmtId="0" fontId="41" fillId="35" borderId="0" xfId="62" applyFont="1" applyFill="1" applyBorder="1" applyAlignment="1" applyProtection="1">
      <alignment horizontal="left" readingOrder="1"/>
      <protection/>
    </xf>
    <xf numFmtId="0" fontId="46" fillId="35" borderId="12" xfId="55" applyFont="1" applyFill="1" applyBorder="1" applyAlignment="1" applyProtection="1">
      <alignment horizontal="left"/>
      <protection/>
    </xf>
    <xf numFmtId="0" fontId="42" fillId="2" borderId="36" xfId="62" applyFont="1" applyFill="1" applyBorder="1" applyAlignment="1" applyProtection="1">
      <alignment horizontal="center" wrapText="1"/>
      <protection locked="0"/>
    </xf>
    <xf numFmtId="0" fontId="121" fillId="35" borderId="0" xfId="62" applyFont="1" applyFill="1" applyAlignment="1" applyProtection="1">
      <alignment horizontal="left"/>
      <protection/>
    </xf>
    <xf numFmtId="0" fontId="121" fillId="35" borderId="44" xfId="62" applyFont="1" applyFill="1" applyBorder="1" applyAlignment="1" applyProtection="1">
      <alignment horizontal="left"/>
      <protection/>
    </xf>
    <xf numFmtId="0" fontId="121" fillId="35" borderId="0" xfId="62" applyFont="1" applyFill="1" applyBorder="1" applyAlignment="1" applyProtection="1">
      <alignment horizontal="left"/>
      <protection/>
    </xf>
    <xf numFmtId="0" fontId="47" fillId="35" borderId="12" xfId="55" applyFont="1" applyFill="1" applyBorder="1" applyAlignment="1" applyProtection="1">
      <alignment/>
      <protection/>
    </xf>
    <xf numFmtId="0" fontId="121" fillId="0" borderId="0" xfId="62" applyFont="1" applyFill="1" applyBorder="1" applyAlignment="1" applyProtection="1">
      <alignment vertical="top" readingOrder="1"/>
      <protection/>
    </xf>
    <xf numFmtId="0" fontId="121" fillId="36" borderId="45" xfId="62" applyFont="1" applyFill="1" applyBorder="1" applyAlignment="1" applyProtection="1">
      <alignment vertical="top" readingOrder="1"/>
      <protection/>
    </xf>
    <xf numFmtId="0" fontId="121" fillId="36" borderId="46" xfId="62" applyFont="1" applyFill="1" applyBorder="1" applyAlignment="1" applyProtection="1">
      <alignment vertical="top" readingOrder="1"/>
      <protection/>
    </xf>
    <xf numFmtId="0" fontId="121" fillId="36" borderId="47" xfId="62" applyFont="1" applyFill="1" applyBorder="1" applyAlignment="1" applyProtection="1">
      <alignment vertical="top" readingOrder="1"/>
      <protection/>
    </xf>
    <xf numFmtId="0" fontId="122" fillId="36" borderId="48" xfId="62" applyFont="1" applyFill="1" applyBorder="1" applyAlignment="1" applyProtection="1">
      <alignment vertical="top" readingOrder="1"/>
      <protection/>
    </xf>
    <xf numFmtId="0" fontId="18" fillId="35" borderId="12" xfId="55" applyFont="1" applyFill="1" applyBorder="1" applyAlignment="1" applyProtection="1">
      <alignment/>
      <protection/>
    </xf>
    <xf numFmtId="0" fontId="51" fillId="2" borderId="32" xfId="62" applyFont="1" applyFill="1" applyBorder="1" applyAlignment="1" applyProtection="1">
      <alignment horizontal="center" vertical="center" wrapText="1"/>
      <protection locked="0"/>
    </xf>
    <xf numFmtId="0" fontId="30" fillId="35" borderId="16" xfId="55" applyFill="1" applyBorder="1" applyAlignment="1" applyProtection="1">
      <alignment/>
      <protection/>
    </xf>
    <xf numFmtId="0" fontId="30" fillId="35" borderId="18" xfId="55" applyFill="1" applyBorder="1" applyAlignment="1" applyProtection="1">
      <alignment/>
      <protection/>
    </xf>
    <xf numFmtId="0" fontId="42" fillId="35" borderId="18" xfId="62" applyFont="1" applyFill="1" applyBorder="1" applyProtection="1">
      <alignment/>
      <protection/>
    </xf>
    <xf numFmtId="0" fontId="41" fillId="35" borderId="18" xfId="62" applyFont="1" applyFill="1" applyBorder="1" applyAlignment="1" applyProtection="1">
      <alignment vertical="top" readingOrder="1"/>
      <protection/>
    </xf>
    <xf numFmtId="0" fontId="43" fillId="35" borderId="18" xfId="62" applyFont="1" applyFill="1" applyBorder="1" applyAlignment="1" applyProtection="1">
      <alignment horizontal="left" vertical="top" readingOrder="1"/>
      <protection/>
    </xf>
    <xf numFmtId="0" fontId="9" fillId="35" borderId="18" xfId="62" applyFill="1" applyBorder="1" applyProtection="1">
      <alignment/>
      <protection/>
    </xf>
    <xf numFmtId="0" fontId="9" fillId="35" borderId="49" xfId="62" applyFill="1" applyBorder="1" applyProtection="1">
      <alignment/>
      <protection/>
    </xf>
    <xf numFmtId="0" fontId="123" fillId="35" borderId="0" xfId="62" applyFont="1" applyFill="1" applyProtection="1">
      <alignment/>
      <protection/>
    </xf>
    <xf numFmtId="0" fontId="51" fillId="2" borderId="32" xfId="62" applyFont="1" applyFill="1" applyBorder="1" applyAlignment="1" applyProtection="1">
      <alignment horizontal="center" vertical="center" wrapText="1"/>
      <protection/>
    </xf>
    <xf numFmtId="3" fontId="0" fillId="0" borderId="0" xfId="0" applyNumberFormat="1" applyAlignment="1">
      <alignment/>
    </xf>
    <xf numFmtId="4" fontId="0" fillId="0" borderId="0" xfId="0" applyNumberFormat="1" applyAlignment="1">
      <alignment/>
    </xf>
    <xf numFmtId="0" fontId="115" fillId="35" borderId="0" xfId="59" applyFont="1" applyFill="1" applyBorder="1" applyAlignment="1" applyProtection="1">
      <alignment horizontal="center" wrapText="1"/>
      <protection/>
    </xf>
    <xf numFmtId="0" fontId="119" fillId="35" borderId="0" xfId="59" applyFont="1" applyFill="1" applyBorder="1" applyAlignment="1" applyProtection="1">
      <alignment wrapText="1"/>
      <protection/>
    </xf>
    <xf numFmtId="44" fontId="118" fillId="35" borderId="0" xfId="47" applyNumberFormat="1" applyFont="1" applyFill="1" applyBorder="1" applyAlignment="1" applyProtection="1">
      <alignment horizontal="right" vertical="center" wrapText="1"/>
      <protection/>
    </xf>
    <xf numFmtId="0" fontId="32" fillId="35" borderId="0" xfId="59" applyFont="1" applyFill="1" applyAlignment="1" applyProtection="1">
      <alignment wrapText="1"/>
      <protection/>
    </xf>
    <xf numFmtId="0" fontId="117" fillId="34" borderId="15" xfId="59" applyNumberFormat="1" applyFont="1" applyFill="1" applyBorder="1" applyAlignment="1" applyProtection="1">
      <alignment vertical="center" wrapText="1"/>
      <protection/>
    </xf>
    <xf numFmtId="0" fontId="32" fillId="35" borderId="0" xfId="59" applyFont="1" applyFill="1" applyBorder="1" applyAlignment="1" applyProtection="1">
      <alignment wrapText="1"/>
      <protection/>
    </xf>
    <xf numFmtId="44" fontId="18" fillId="35" borderId="0" xfId="47" applyNumberFormat="1" applyFont="1" applyFill="1" applyBorder="1" applyAlignment="1" applyProtection="1">
      <alignment horizontal="right" vertical="center" wrapText="1"/>
      <protection/>
    </xf>
    <xf numFmtId="0" fontId="32" fillId="35" borderId="13" xfId="59" applyFont="1" applyFill="1" applyBorder="1" applyAlignment="1" applyProtection="1">
      <alignment wrapText="1"/>
      <protection/>
    </xf>
    <xf numFmtId="0" fontId="38" fillId="35" borderId="0" xfId="59" applyFont="1" applyFill="1" applyBorder="1" applyAlignment="1" applyProtection="1">
      <alignment wrapText="1"/>
      <protection/>
    </xf>
    <xf numFmtId="4" fontId="27" fillId="35" borderId="0" xfId="44" applyNumberFormat="1" applyFont="1" applyFill="1" applyBorder="1" applyAlignment="1" applyProtection="1">
      <alignment horizontal="right" wrapText="1"/>
      <protection locked="0"/>
    </xf>
    <xf numFmtId="4" fontId="27" fillId="35" borderId="0" xfId="44" applyNumberFormat="1" applyFont="1" applyFill="1" applyBorder="1" applyAlignment="1" applyProtection="1">
      <alignment horizontal="right" wrapText="1"/>
      <protection/>
    </xf>
    <xf numFmtId="0" fontId="0" fillId="8" borderId="50" xfId="0" applyFill="1" applyBorder="1" applyAlignment="1">
      <alignment/>
    </xf>
    <xf numFmtId="0" fontId="55" fillId="35" borderId="13" xfId="61" applyFont="1" applyFill="1" applyBorder="1" applyAlignment="1">
      <alignment vertical="top" wrapText="1"/>
      <protection/>
    </xf>
    <xf numFmtId="0" fontId="55" fillId="35" borderId="14" xfId="61" applyFont="1" applyFill="1" applyBorder="1" applyAlignment="1">
      <alignment vertical="top" wrapText="1"/>
      <protection/>
    </xf>
    <xf numFmtId="0" fontId="112" fillId="15" borderId="50" xfId="0" applyFont="1" applyFill="1" applyBorder="1" applyAlignment="1">
      <alignment/>
    </xf>
    <xf numFmtId="0" fontId="0" fillId="0" borderId="36" xfId="0" applyBorder="1" applyAlignment="1" applyProtection="1">
      <alignment wrapText="1"/>
      <protection locked="0"/>
    </xf>
    <xf numFmtId="0" fontId="0" fillId="38" borderId="0" xfId="0" applyFill="1" applyAlignment="1">
      <alignment horizontal="left" vertical="center" wrapText="1"/>
    </xf>
    <xf numFmtId="0" fontId="0" fillId="38" borderId="0" xfId="0" applyFill="1" applyAlignment="1">
      <alignment/>
    </xf>
    <xf numFmtId="0" fontId="0" fillId="38" borderId="0" xfId="0" applyFill="1" applyAlignment="1">
      <alignment wrapText="1"/>
    </xf>
    <xf numFmtId="0" fontId="124" fillId="0" borderId="0" xfId="0" applyFont="1" applyAlignment="1">
      <alignment/>
    </xf>
    <xf numFmtId="0" fontId="125" fillId="0" borderId="0" xfId="0" applyFont="1" applyAlignment="1">
      <alignment/>
    </xf>
    <xf numFmtId="0" fontId="0" fillId="2" borderId="0" xfId="0" applyFill="1" applyAlignment="1">
      <alignment/>
    </xf>
    <xf numFmtId="0" fontId="18" fillId="35" borderId="0" xfId="59" applyFont="1" applyFill="1" applyBorder="1" applyAlignment="1" applyProtection="1">
      <alignment horizontal="center" vertical="center" wrapText="1"/>
      <protection/>
    </xf>
    <xf numFmtId="0" fontId="123" fillId="35" borderId="0" xfId="59" applyFont="1" applyFill="1" applyProtection="1">
      <alignment/>
      <protection/>
    </xf>
    <xf numFmtId="0" fontId="126" fillId="34" borderId="51" xfId="59" applyFont="1" applyFill="1" applyBorder="1" applyAlignment="1" applyProtection="1">
      <alignment horizontal="center"/>
      <protection/>
    </xf>
    <xf numFmtId="0" fontId="127" fillId="35" borderId="17" xfId="59" applyFont="1" applyFill="1" applyBorder="1" applyAlignment="1" applyProtection="1">
      <alignment horizontal="center"/>
      <protection/>
    </xf>
    <xf numFmtId="0" fontId="128" fillId="34" borderId="22" xfId="59" applyNumberFormat="1" applyFont="1" applyFill="1" applyBorder="1" applyAlignment="1" applyProtection="1">
      <alignment vertical="center" wrapText="1"/>
      <protection/>
    </xf>
    <xf numFmtId="0" fontId="118" fillId="35" borderId="22" xfId="59" applyNumberFormat="1" applyFont="1" applyFill="1" applyBorder="1" applyAlignment="1" applyProtection="1">
      <alignment wrapText="1"/>
      <protection/>
    </xf>
    <xf numFmtId="0" fontId="123" fillId="35" borderId="17" xfId="59" applyFont="1" applyFill="1" applyBorder="1" applyProtection="1">
      <alignment/>
      <protection/>
    </xf>
    <xf numFmtId="44" fontId="128" fillId="35" borderId="17" xfId="47" applyNumberFormat="1" applyFont="1" applyFill="1" applyBorder="1" applyAlignment="1" applyProtection="1">
      <alignment horizontal="right" vertical="center"/>
      <protection/>
    </xf>
    <xf numFmtId="4" fontId="129" fillId="35" borderId="17" xfId="44" applyNumberFormat="1" applyFont="1" applyFill="1" applyBorder="1" applyAlignment="1" applyProtection="1">
      <alignment horizontal="right" wrapText="1"/>
      <protection locked="0"/>
    </xf>
    <xf numFmtId="0" fontId="123" fillId="35" borderId="13" xfId="59" applyFont="1" applyFill="1" applyBorder="1" applyProtection="1">
      <alignment/>
      <protection/>
    </xf>
    <xf numFmtId="0" fontId="123" fillId="35" borderId="0" xfId="59" applyFont="1" applyFill="1" applyBorder="1" applyProtection="1">
      <alignment/>
      <protection/>
    </xf>
    <xf numFmtId="0" fontId="130" fillId="35" borderId="0" xfId="59" applyFont="1" applyFill="1" applyBorder="1" applyProtection="1">
      <alignment/>
      <protection/>
    </xf>
    <xf numFmtId="4" fontId="129" fillId="35" borderId="0" xfId="44" applyNumberFormat="1" applyFont="1" applyFill="1" applyBorder="1" applyAlignment="1" applyProtection="1">
      <alignment horizontal="right" wrapText="1"/>
      <protection locked="0"/>
    </xf>
    <xf numFmtId="4" fontId="129" fillId="35" borderId="0" xfId="44" applyNumberFormat="1" applyFont="1" applyFill="1" applyBorder="1" applyAlignment="1" applyProtection="1">
      <alignment horizontal="right" wrapText="1"/>
      <protection/>
    </xf>
    <xf numFmtId="10" fontId="127" fillId="34" borderId="0" xfId="59" applyNumberFormat="1" applyFont="1" applyFill="1" applyBorder="1" applyAlignment="1" applyProtection="1">
      <alignment horizontal="center"/>
      <protection/>
    </xf>
    <xf numFmtId="0" fontId="0" fillId="0" borderId="36" xfId="0" applyBorder="1" applyAlignment="1" applyProtection="1">
      <alignment/>
      <protection locked="0"/>
    </xf>
    <xf numFmtId="0" fontId="118" fillId="36" borderId="52" xfId="59" applyFont="1" applyFill="1" applyBorder="1" applyAlignment="1" applyProtection="1">
      <alignment wrapText="1"/>
      <protection/>
    </xf>
    <xf numFmtId="0" fontId="9" fillId="35" borderId="0" xfId="59" applyFont="1" applyFill="1" applyBorder="1" applyAlignment="1" applyProtection="1">
      <alignment horizontal="left" vertical="center" wrapText="1"/>
      <protection/>
    </xf>
    <xf numFmtId="0" fontId="9" fillId="34" borderId="0" xfId="62" applyFont="1" applyFill="1" applyProtection="1">
      <alignment/>
      <protection/>
    </xf>
    <xf numFmtId="0" fontId="117" fillId="34" borderId="12" xfId="62" applyFont="1" applyFill="1" applyBorder="1" applyAlignment="1" applyProtection="1">
      <alignment horizontal="center"/>
      <protection/>
    </xf>
    <xf numFmtId="0" fontId="117" fillId="34" borderId="0" xfId="62" applyFont="1" applyFill="1" applyBorder="1" applyAlignment="1" applyProtection="1">
      <alignment horizontal="center"/>
      <protection/>
    </xf>
    <xf numFmtId="0" fontId="117" fillId="34" borderId="15" xfId="62" applyFont="1" applyFill="1" applyBorder="1" applyAlignment="1" applyProtection="1">
      <alignment horizontal="center"/>
      <protection/>
    </xf>
    <xf numFmtId="0" fontId="9" fillId="34" borderId="15" xfId="62" applyFont="1" applyFill="1" applyBorder="1" applyProtection="1">
      <alignment/>
      <protection/>
    </xf>
    <xf numFmtId="49" fontId="21" fillId="34" borderId="11" xfId="62" applyNumberFormat="1" applyFont="1" applyFill="1" applyBorder="1" applyAlignment="1" applyProtection="1">
      <alignment horizontal="center" vertical="center"/>
      <protection/>
    </xf>
    <xf numFmtId="49" fontId="22" fillId="34" borderId="12" xfId="62" applyNumberFormat="1" applyFont="1" applyFill="1" applyBorder="1" applyAlignment="1" applyProtection="1">
      <alignment horizontal="right" wrapText="1"/>
      <protection/>
    </xf>
    <xf numFmtId="0" fontId="21" fillId="34" borderId="0" xfId="62" applyNumberFormat="1" applyFont="1" applyFill="1" applyBorder="1" applyAlignment="1" applyProtection="1">
      <alignment horizontal="left" wrapText="1"/>
      <protection/>
    </xf>
    <xf numFmtId="0" fontId="22" fillId="34" borderId="0" xfId="62" applyNumberFormat="1" applyFont="1" applyFill="1" applyBorder="1" applyAlignment="1" applyProtection="1">
      <alignment horizontal="left" wrapText="1"/>
      <protection/>
    </xf>
    <xf numFmtId="0" fontId="9" fillId="34" borderId="0" xfId="62" applyFont="1" applyFill="1" applyBorder="1" applyProtection="1">
      <alignment/>
      <protection/>
    </xf>
    <xf numFmtId="49" fontId="21" fillId="34" borderId="12" xfId="62" applyNumberFormat="1" applyFont="1" applyFill="1" applyBorder="1" applyAlignment="1" applyProtection="1">
      <alignment horizontal="center" vertical="center"/>
      <protection/>
    </xf>
    <xf numFmtId="49" fontId="21" fillId="34" borderId="12" xfId="62" applyNumberFormat="1" applyFont="1" applyFill="1" applyBorder="1" applyAlignment="1" applyProtection="1">
      <alignment horizontal="center" vertical="top"/>
      <protection/>
    </xf>
    <xf numFmtId="49" fontId="22" fillId="34" borderId="12" xfId="62" applyNumberFormat="1" applyFont="1" applyFill="1" applyBorder="1" applyAlignment="1" applyProtection="1">
      <alignment horizontal="center" wrapText="1"/>
      <protection/>
    </xf>
    <xf numFmtId="0" fontId="21" fillId="34" borderId="0" xfId="62" applyFont="1" applyFill="1" applyBorder="1" applyAlignment="1" applyProtection="1">
      <alignment horizontal="left" wrapText="1"/>
      <protection/>
    </xf>
    <xf numFmtId="0" fontId="22" fillId="34" borderId="0" xfId="62" applyFont="1" applyFill="1" applyBorder="1" applyAlignment="1" applyProtection="1">
      <alignment horizontal="left" wrapText="1"/>
      <protection/>
    </xf>
    <xf numFmtId="49" fontId="21" fillId="34" borderId="16" xfId="62" applyNumberFormat="1" applyFont="1" applyFill="1" applyBorder="1" applyAlignment="1" applyProtection="1">
      <alignment horizontal="center" vertical="center"/>
      <protection/>
    </xf>
    <xf numFmtId="0" fontId="9" fillId="34" borderId="12" xfId="62" applyFont="1" applyFill="1" applyBorder="1" applyProtection="1">
      <alignment/>
      <protection/>
    </xf>
    <xf numFmtId="0" fontId="28" fillId="34" borderId="0" xfId="62" applyFont="1" applyFill="1" applyBorder="1" applyProtection="1">
      <alignment/>
      <protection/>
    </xf>
    <xf numFmtId="0" fontId="0" fillId="0" borderId="0" xfId="60" applyFont="1">
      <alignment/>
      <protection/>
    </xf>
    <xf numFmtId="0" fontId="21" fillId="2" borderId="36" xfId="62" applyFont="1" applyFill="1" applyBorder="1" applyAlignment="1" applyProtection="1">
      <alignment horizontal="left" wrapText="1"/>
      <protection locked="0"/>
    </xf>
    <xf numFmtId="0" fontId="28" fillId="35" borderId="0" xfId="62" applyFont="1" applyFill="1" applyBorder="1" applyAlignment="1" applyProtection="1">
      <alignment horizontal="right"/>
      <protection/>
    </xf>
    <xf numFmtId="0" fontId="28" fillId="34" borderId="0" xfId="62" applyFont="1" applyFill="1" applyBorder="1" applyAlignment="1" applyProtection="1">
      <alignment horizontal="center"/>
      <protection/>
    </xf>
    <xf numFmtId="0" fontId="28" fillId="34" borderId="12" xfId="62" applyFont="1" applyFill="1" applyBorder="1" applyProtection="1">
      <alignment/>
      <protection/>
    </xf>
    <xf numFmtId="0" fontId="18" fillId="34" borderId="0" xfId="62" applyFont="1" applyFill="1" applyBorder="1" applyAlignment="1" applyProtection="1">
      <alignment horizontal="center" vertical="center" wrapText="1"/>
      <protection/>
    </xf>
    <xf numFmtId="0" fontId="131" fillId="0" borderId="0" xfId="60" applyFont="1" applyBorder="1">
      <alignment/>
      <protection/>
    </xf>
    <xf numFmtId="0" fontId="18" fillId="34" borderId="18" xfId="62" applyFont="1" applyFill="1" applyBorder="1" applyAlignment="1" applyProtection="1">
      <alignment/>
      <protection/>
    </xf>
    <xf numFmtId="0" fontId="119" fillId="36" borderId="23" xfId="62" applyFont="1" applyFill="1" applyBorder="1" applyProtection="1">
      <alignment/>
      <protection/>
    </xf>
    <xf numFmtId="0" fontId="119" fillId="36" borderId="53" xfId="62" applyFont="1" applyFill="1" applyBorder="1" applyProtection="1">
      <alignment/>
      <protection/>
    </xf>
    <xf numFmtId="0" fontId="119" fillId="36" borderId="19" xfId="62" applyFont="1" applyFill="1" applyBorder="1" applyProtection="1">
      <alignment/>
      <protection/>
    </xf>
    <xf numFmtId="0" fontId="119" fillId="36" borderId="20" xfId="62" applyFont="1" applyFill="1" applyBorder="1" applyProtection="1">
      <alignment/>
      <protection/>
    </xf>
    <xf numFmtId="164" fontId="21" fillId="37" borderId="21" xfId="62" applyNumberFormat="1" applyFont="1" applyFill="1" applyBorder="1" applyProtection="1">
      <alignment/>
      <protection/>
    </xf>
    <xf numFmtId="44" fontId="21" fillId="37" borderId="21" xfId="47" applyNumberFormat="1" applyFont="1" applyFill="1" applyBorder="1" applyAlignment="1" applyProtection="1">
      <alignment/>
      <protection/>
    </xf>
    <xf numFmtId="164" fontId="21" fillId="37" borderId="54" xfId="62" applyNumberFormat="1" applyFont="1" applyFill="1" applyBorder="1" applyProtection="1">
      <alignment/>
      <protection/>
    </xf>
    <xf numFmtId="164" fontId="21" fillId="37" borderId="55" xfId="62" applyNumberFormat="1" applyFont="1" applyFill="1" applyBorder="1" applyProtection="1">
      <alignment/>
      <protection/>
    </xf>
    <xf numFmtId="164" fontId="21" fillId="37" borderId="23" xfId="47" applyNumberFormat="1" applyFont="1" applyFill="1" applyBorder="1" applyAlignment="1" applyProtection="1">
      <alignment/>
      <protection/>
    </xf>
    <xf numFmtId="44" fontId="21" fillId="37" borderId="23" xfId="47" applyNumberFormat="1" applyFont="1" applyFill="1" applyBorder="1" applyAlignment="1" applyProtection="1">
      <alignment/>
      <protection/>
    </xf>
    <xf numFmtId="0" fontId="21" fillId="35" borderId="0" xfId="62" applyFont="1" applyFill="1" applyBorder="1" applyProtection="1">
      <alignment/>
      <protection/>
    </xf>
    <xf numFmtId="0" fontId="18" fillId="34" borderId="0" xfId="62" applyFont="1" applyFill="1" applyBorder="1" applyProtection="1">
      <alignment/>
      <protection/>
    </xf>
    <xf numFmtId="0" fontId="28" fillId="34" borderId="15" xfId="62" applyFont="1" applyFill="1" applyBorder="1" applyAlignment="1" applyProtection="1">
      <alignment horizontal="center"/>
      <protection/>
    </xf>
    <xf numFmtId="0" fontId="22" fillId="34" borderId="0" xfId="62" applyFont="1" applyFill="1" applyBorder="1" applyAlignment="1" applyProtection="1">
      <alignment horizontal="justify" wrapText="1"/>
      <protection/>
    </xf>
    <xf numFmtId="0" fontId="118" fillId="36" borderId="56" xfId="62" applyFont="1" applyFill="1" applyBorder="1" applyAlignment="1" applyProtection="1">
      <alignment horizontal="center" wrapText="1"/>
      <protection/>
    </xf>
    <xf numFmtId="0" fontId="118" fillId="36" borderId="24" xfId="62" applyFont="1" applyFill="1" applyBorder="1" applyAlignment="1" applyProtection="1">
      <alignment horizontal="center" wrapText="1"/>
      <protection/>
    </xf>
    <xf numFmtId="0" fontId="118" fillId="36" borderId="23" xfId="62" applyFont="1" applyFill="1" applyBorder="1" applyAlignment="1" applyProtection="1">
      <alignment horizontal="center"/>
      <protection/>
    </xf>
    <xf numFmtId="0" fontId="128" fillId="36" borderId="57" xfId="62" applyFont="1" applyFill="1" applyBorder="1" applyAlignment="1" applyProtection="1">
      <alignment horizontal="justify" vertical="top" wrapText="1"/>
      <protection/>
    </xf>
    <xf numFmtId="0" fontId="128" fillId="36" borderId="25" xfId="62" applyFont="1" applyFill="1" applyBorder="1" applyAlignment="1" applyProtection="1">
      <alignment horizontal="justify" vertical="top" wrapText="1"/>
      <protection/>
    </xf>
    <xf numFmtId="43" fontId="128" fillId="36" borderId="25" xfId="44" applyFont="1" applyFill="1" applyBorder="1" applyAlignment="1" applyProtection="1">
      <alignment horizontal="justify" vertical="top" wrapText="1"/>
      <protection/>
    </xf>
    <xf numFmtId="0" fontId="118" fillId="36" borderId="58" xfId="62" applyFont="1" applyFill="1" applyBorder="1" applyAlignment="1" applyProtection="1">
      <alignment wrapText="1"/>
      <protection/>
    </xf>
    <xf numFmtId="0" fontId="118" fillId="36" borderId="59" xfId="62" applyFont="1" applyFill="1" applyBorder="1" applyAlignment="1" applyProtection="1">
      <alignment wrapText="1"/>
      <protection/>
    </xf>
    <xf numFmtId="165" fontId="21" fillId="2" borderId="31" xfId="62" applyNumberFormat="1" applyFont="1" applyFill="1" applyBorder="1" applyAlignment="1" applyProtection="1">
      <alignment horizontal="left" wrapText="1"/>
      <protection locked="0"/>
    </xf>
    <xf numFmtId="0" fontId="21" fillId="2" borderId="32" xfId="62" applyFont="1" applyFill="1" applyBorder="1" applyAlignment="1" applyProtection="1">
      <alignment horizontal="left" wrapText="1"/>
      <protection locked="0"/>
    </xf>
    <xf numFmtId="0" fontId="21" fillId="2" borderId="32" xfId="62" applyFont="1" applyFill="1" applyBorder="1" applyAlignment="1" applyProtection="1">
      <alignment horizontal="left" vertical="top" wrapText="1"/>
      <protection locked="0"/>
    </xf>
    <xf numFmtId="4" fontId="21" fillId="2" borderId="32" xfId="62" applyNumberFormat="1" applyFont="1" applyFill="1" applyBorder="1" applyAlignment="1" applyProtection="1">
      <alignment horizontal="right" wrapText="1"/>
      <protection locked="0"/>
    </xf>
    <xf numFmtId="3" fontId="21" fillId="2" borderId="32" xfId="62" applyNumberFormat="1" applyFont="1" applyFill="1" applyBorder="1" applyAlignment="1" applyProtection="1">
      <alignment horizontal="right" wrapText="1"/>
      <protection locked="0"/>
    </xf>
    <xf numFmtId="4" fontId="21" fillId="37" borderId="32" xfId="44" applyNumberFormat="1" applyFont="1" applyFill="1" applyBorder="1" applyAlignment="1" applyProtection="1">
      <alignment horizontal="right" wrapText="1"/>
      <protection/>
    </xf>
    <xf numFmtId="4" fontId="21" fillId="2" borderId="32" xfId="44" applyNumberFormat="1" applyFont="1" applyFill="1" applyBorder="1" applyAlignment="1" applyProtection="1">
      <alignment horizontal="right" wrapText="1"/>
      <protection locked="0"/>
    </xf>
    <xf numFmtId="43" fontId="21" fillId="37" borderId="32" xfId="44" applyNumberFormat="1" applyFont="1" applyFill="1" applyBorder="1" applyAlignment="1" applyProtection="1">
      <alignment horizontal="right" wrapText="1"/>
      <protection/>
    </xf>
    <xf numFmtId="4" fontId="21" fillId="2" borderId="60" xfId="44" applyNumberFormat="1" applyFont="1" applyFill="1" applyBorder="1" applyAlignment="1" applyProtection="1">
      <alignment horizontal="right" wrapText="1"/>
      <protection locked="0"/>
    </xf>
    <xf numFmtId="165" fontId="21" fillId="2" borderId="61" xfId="62" applyNumberFormat="1" applyFont="1" applyFill="1" applyBorder="1" applyAlignment="1" applyProtection="1">
      <alignment horizontal="left" wrapText="1"/>
      <protection locked="0"/>
    </xf>
    <xf numFmtId="4" fontId="21" fillId="2" borderId="36" xfId="62" applyNumberFormat="1" applyFont="1" applyFill="1" applyBorder="1" applyAlignment="1" applyProtection="1">
      <alignment horizontal="right" wrapText="1"/>
      <protection locked="0"/>
    </xf>
    <xf numFmtId="3" fontId="21" fillId="2" borderId="36" xfId="62" applyNumberFormat="1" applyFont="1" applyFill="1" applyBorder="1" applyAlignment="1" applyProtection="1">
      <alignment horizontal="right" wrapText="1"/>
      <protection locked="0"/>
    </xf>
    <xf numFmtId="4" fontId="21" fillId="37" borderId="36" xfId="44" applyNumberFormat="1" applyFont="1" applyFill="1" applyBorder="1" applyAlignment="1" applyProtection="1">
      <alignment horizontal="right" wrapText="1"/>
      <protection/>
    </xf>
    <xf numFmtId="4" fontId="21" fillId="2" borderId="36" xfId="44" applyNumberFormat="1" applyFont="1" applyFill="1" applyBorder="1" applyAlignment="1" applyProtection="1">
      <alignment horizontal="right" wrapText="1"/>
      <protection locked="0"/>
    </xf>
    <xf numFmtId="4" fontId="21" fillId="2" borderId="62" xfId="44" applyNumberFormat="1" applyFont="1" applyFill="1" applyBorder="1" applyAlignment="1" applyProtection="1">
      <alignment horizontal="right" wrapText="1"/>
      <protection locked="0"/>
    </xf>
    <xf numFmtId="0" fontId="25" fillId="34" borderId="0" xfId="62" applyFont="1" applyFill="1" applyBorder="1" applyProtection="1">
      <alignment/>
      <protection/>
    </xf>
    <xf numFmtId="0" fontId="25" fillId="34" borderId="0" xfId="62" applyFont="1" applyFill="1" applyProtection="1">
      <alignment/>
      <protection/>
    </xf>
    <xf numFmtId="3" fontId="25" fillId="34" borderId="0" xfId="62" applyNumberFormat="1" applyFont="1" applyFill="1" applyBorder="1" applyProtection="1">
      <alignment/>
      <protection/>
    </xf>
    <xf numFmtId="4" fontId="21" fillId="2" borderId="36" xfId="47" applyNumberFormat="1" applyFont="1" applyFill="1" applyBorder="1" applyAlignment="1" applyProtection="1">
      <alignment horizontal="right" wrapText="1"/>
      <protection locked="0"/>
    </xf>
    <xf numFmtId="4" fontId="132" fillId="37" borderId="36" xfId="44" applyNumberFormat="1" applyFont="1" applyFill="1" applyBorder="1" applyAlignment="1" applyProtection="1">
      <alignment horizontal="right" wrapText="1"/>
      <protection/>
    </xf>
    <xf numFmtId="165" fontId="21" fillId="2" borderId="63" xfId="62" applyNumberFormat="1" applyFont="1" applyFill="1" applyBorder="1" applyAlignment="1" applyProtection="1">
      <alignment horizontal="left" wrapText="1"/>
      <protection locked="0"/>
    </xf>
    <xf numFmtId="0" fontId="21" fillId="2" borderId="39" xfId="62" applyFont="1" applyFill="1" applyBorder="1" applyAlignment="1" applyProtection="1">
      <alignment horizontal="left" wrapText="1"/>
      <protection locked="0"/>
    </xf>
    <xf numFmtId="4" fontId="21" fillId="2" borderId="39" xfId="62" applyNumberFormat="1" applyFont="1" applyFill="1" applyBorder="1" applyAlignment="1" applyProtection="1">
      <alignment horizontal="right" wrapText="1"/>
      <protection locked="0"/>
    </xf>
    <xf numFmtId="3" fontId="21" fillId="2" borderId="39" xfId="62" applyNumberFormat="1" applyFont="1" applyFill="1" applyBorder="1" applyAlignment="1" applyProtection="1">
      <alignment horizontal="right" wrapText="1"/>
      <protection locked="0"/>
    </xf>
    <xf numFmtId="4" fontId="132" fillId="37" borderId="39" xfId="44" applyNumberFormat="1" applyFont="1" applyFill="1" applyBorder="1" applyAlignment="1" applyProtection="1">
      <alignment horizontal="right" wrapText="1"/>
      <protection/>
    </xf>
    <xf numFmtId="4" fontId="21" fillId="2" borderId="39" xfId="44" applyNumberFormat="1" applyFont="1" applyFill="1" applyBorder="1" applyAlignment="1" applyProtection="1">
      <alignment horizontal="right" wrapText="1"/>
      <protection locked="0"/>
    </xf>
    <xf numFmtId="43" fontId="21" fillId="37" borderId="64" xfId="44" applyNumberFormat="1" applyFont="1" applyFill="1" applyBorder="1" applyAlignment="1" applyProtection="1">
      <alignment horizontal="right" wrapText="1"/>
      <protection/>
    </xf>
    <xf numFmtId="4" fontId="21" fillId="2" borderId="65" xfId="44" applyNumberFormat="1" applyFont="1" applyFill="1" applyBorder="1" applyAlignment="1" applyProtection="1">
      <alignment horizontal="right" wrapText="1"/>
      <protection locked="0"/>
    </xf>
    <xf numFmtId="0" fontId="21" fillId="37" borderId="23" xfId="62" applyFont="1" applyFill="1" applyBorder="1" applyAlignment="1" applyProtection="1">
      <alignment horizontal="justify" vertical="top" wrapText="1"/>
      <protection/>
    </xf>
    <xf numFmtId="4" fontId="21" fillId="37" borderId="23" xfId="62" applyNumberFormat="1" applyFont="1" applyFill="1" applyBorder="1" applyAlignment="1" applyProtection="1">
      <alignment horizontal="right" wrapText="1"/>
      <protection/>
    </xf>
    <xf numFmtId="3" fontId="21" fillId="37" borderId="23" xfId="62" applyNumberFormat="1" applyFont="1" applyFill="1" applyBorder="1" applyAlignment="1" applyProtection="1">
      <alignment horizontal="right" wrapText="1"/>
      <protection/>
    </xf>
    <xf numFmtId="4" fontId="21" fillId="37" borderId="23" xfId="44" applyNumberFormat="1" applyFont="1" applyFill="1" applyBorder="1" applyAlignment="1" applyProtection="1">
      <alignment horizontal="right" wrapText="1"/>
      <protection/>
    </xf>
    <xf numFmtId="43" fontId="21" fillId="37" borderId="23" xfId="44" applyNumberFormat="1" applyFont="1" applyFill="1" applyBorder="1" applyAlignment="1" applyProtection="1">
      <alignment horizontal="right" wrapText="1"/>
      <protection/>
    </xf>
    <xf numFmtId="0" fontId="21" fillId="34" borderId="15" xfId="62" applyFont="1" applyFill="1" applyBorder="1" applyProtection="1">
      <alignment/>
      <protection/>
    </xf>
    <xf numFmtId="3" fontId="21" fillId="35" borderId="0" xfId="62" applyNumberFormat="1" applyFont="1" applyFill="1" applyBorder="1" applyProtection="1">
      <alignment/>
      <protection/>
    </xf>
    <xf numFmtId="3" fontId="21" fillId="34" borderId="15" xfId="62" applyNumberFormat="1" applyFont="1" applyFill="1" applyBorder="1" applyProtection="1">
      <alignment/>
      <protection/>
    </xf>
    <xf numFmtId="0" fontId="51" fillId="35" borderId="0" xfId="62" applyFont="1" applyFill="1" applyBorder="1" applyAlignment="1" applyProtection="1">
      <alignment wrapText="1"/>
      <protection/>
    </xf>
    <xf numFmtId="0" fontId="51" fillId="35" borderId="0" xfId="62" applyFont="1" applyFill="1" applyBorder="1" applyProtection="1">
      <alignment/>
      <protection/>
    </xf>
    <xf numFmtId="164" fontId="21" fillId="35" borderId="0" xfId="62" applyNumberFormat="1" applyFont="1" applyFill="1" applyBorder="1" applyProtection="1">
      <alignment/>
      <protection/>
    </xf>
    <xf numFmtId="44" fontId="21" fillId="35" borderId="0" xfId="47" applyNumberFormat="1" applyFont="1" applyFill="1" applyBorder="1" applyAlignment="1" applyProtection="1">
      <alignment/>
      <protection/>
    </xf>
    <xf numFmtId="164" fontId="21" fillId="35" borderId="0" xfId="47" applyNumberFormat="1" applyFont="1" applyFill="1" applyBorder="1" applyAlignment="1" applyProtection="1">
      <alignment/>
      <protection/>
    </xf>
    <xf numFmtId="0" fontId="28" fillId="34" borderId="15" xfId="62" applyFont="1" applyFill="1" applyBorder="1" applyProtection="1">
      <alignment/>
      <protection/>
    </xf>
    <xf numFmtId="0" fontId="9" fillId="34" borderId="16" xfId="62" applyFont="1" applyFill="1" applyBorder="1" applyProtection="1">
      <alignment/>
      <protection/>
    </xf>
    <xf numFmtId="0" fontId="9" fillId="34" borderId="18" xfId="62" applyFont="1" applyFill="1" applyBorder="1" applyProtection="1">
      <alignment/>
      <protection/>
    </xf>
    <xf numFmtId="0" fontId="9" fillId="34" borderId="19" xfId="62" applyFont="1" applyFill="1" applyBorder="1" applyProtection="1">
      <alignment/>
      <protection/>
    </xf>
    <xf numFmtId="0" fontId="133" fillId="0" borderId="0" xfId="0" applyFont="1" applyAlignment="1">
      <alignment vertical="center" wrapText="1"/>
    </xf>
    <xf numFmtId="0" fontId="134" fillId="0" borderId="0" xfId="0" applyFont="1" applyAlignment="1">
      <alignment vertical="center" wrapText="1"/>
    </xf>
    <xf numFmtId="0" fontId="112" fillId="15" borderId="0" xfId="0" applyFont="1" applyFill="1" applyAlignment="1">
      <alignment/>
    </xf>
    <xf numFmtId="0" fontId="135" fillId="0" borderId="0" xfId="0" applyFont="1" applyAlignment="1">
      <alignment/>
    </xf>
    <xf numFmtId="0" fontId="118" fillId="39" borderId="66" xfId="62" applyFont="1" applyFill="1" applyBorder="1" applyAlignment="1" applyProtection="1">
      <alignment wrapText="1"/>
      <protection/>
    </xf>
    <xf numFmtId="10" fontId="28" fillId="40" borderId="65" xfId="62" applyNumberFormat="1" applyFont="1" applyFill="1" applyBorder="1" applyAlignment="1" applyProtection="1">
      <alignment/>
      <protection/>
    </xf>
    <xf numFmtId="0" fontId="118" fillId="39" borderId="36" xfId="62" applyFont="1" applyFill="1" applyBorder="1" applyAlignment="1" applyProtection="1">
      <alignment wrapText="1"/>
      <protection/>
    </xf>
    <xf numFmtId="2" fontId="28" fillId="40" borderId="36" xfId="66" applyNumberFormat="1" applyFont="1" applyFill="1" applyBorder="1" applyAlignment="1" applyProtection="1">
      <alignment/>
      <protection/>
    </xf>
    <xf numFmtId="0" fontId="9" fillId="34" borderId="0" xfId="62" applyFont="1" applyFill="1" applyAlignment="1" applyProtection="1">
      <alignment wrapText="1"/>
      <protection/>
    </xf>
    <xf numFmtId="0" fontId="0" fillId="15" borderId="0" xfId="0" applyFill="1" applyAlignment="1">
      <alignment wrapText="1"/>
    </xf>
    <xf numFmtId="0" fontId="79" fillId="33" borderId="0" xfId="0" applyFont="1" applyFill="1" applyAlignment="1" applyProtection="1">
      <alignment wrapText="1"/>
      <protection locked="0"/>
    </xf>
    <xf numFmtId="49" fontId="80" fillId="33" borderId="0" xfId="0" applyNumberFormat="1" applyFont="1" applyFill="1" applyAlignment="1" applyProtection="1">
      <alignment wrapText="1"/>
      <protection locked="0"/>
    </xf>
    <xf numFmtId="4" fontId="80" fillId="33" borderId="0" xfId="0" applyNumberFormat="1" applyFont="1" applyFill="1" applyAlignment="1" applyProtection="1">
      <alignment wrapText="1"/>
      <protection locked="0"/>
    </xf>
    <xf numFmtId="14" fontId="80" fillId="33" borderId="0" xfId="0" applyNumberFormat="1" applyFont="1" applyFill="1" applyAlignment="1" applyProtection="1">
      <alignment wrapText="1"/>
      <protection locked="0"/>
    </xf>
    <xf numFmtId="166" fontId="80" fillId="33" borderId="0" xfId="0" applyNumberFormat="1" applyFont="1" applyFill="1" applyAlignment="1" applyProtection="1">
      <alignment wrapText="1"/>
      <protection locked="0"/>
    </xf>
    <xf numFmtId="2" fontId="0" fillId="0" borderId="0" xfId="0" applyNumberFormat="1" applyAlignment="1">
      <alignment/>
    </xf>
    <xf numFmtId="0" fontId="0" fillId="7" borderId="36" xfId="0" applyFill="1" applyBorder="1" applyAlignment="1" applyProtection="1">
      <alignment wrapText="1"/>
      <protection locked="0"/>
    </xf>
    <xf numFmtId="0" fontId="0" fillId="0" borderId="23" xfId="0" applyBorder="1" applyAlignment="1" applyProtection="1">
      <alignment wrapText="1"/>
      <protection locked="0"/>
    </xf>
    <xf numFmtId="0" fontId="136" fillId="34" borderId="0" xfId="62" applyFont="1" applyFill="1" applyBorder="1" applyAlignment="1" applyProtection="1">
      <alignment wrapText="1"/>
      <protection/>
    </xf>
    <xf numFmtId="0" fontId="137" fillId="34" borderId="0" xfId="62" applyFont="1" applyFill="1" applyBorder="1" applyAlignment="1" applyProtection="1">
      <alignment wrapText="1"/>
      <protection/>
    </xf>
    <xf numFmtId="0" fontId="138" fillId="34" borderId="0" xfId="62" applyFont="1" applyFill="1" applyBorder="1" applyAlignment="1" applyProtection="1">
      <alignment wrapText="1"/>
      <protection/>
    </xf>
    <xf numFmtId="0" fontId="4" fillId="2" borderId="0" xfId="0" applyFont="1" applyFill="1" applyAlignment="1">
      <alignment/>
    </xf>
    <xf numFmtId="1" fontId="125" fillId="0" borderId="0" xfId="0" applyNumberFormat="1" applyFont="1" applyAlignment="1">
      <alignment horizontal="right"/>
    </xf>
    <xf numFmtId="0" fontId="125" fillId="0" borderId="0" xfId="0" applyFont="1" applyAlignment="1">
      <alignment horizontal="right"/>
    </xf>
    <xf numFmtId="0" fontId="124" fillId="0" borderId="23" xfId="0" applyFont="1" applyBorder="1" applyAlignment="1">
      <alignment horizontal="right"/>
    </xf>
    <xf numFmtId="0" fontId="0" fillId="2" borderId="0" xfId="0" applyFill="1" applyAlignment="1" applyProtection="1">
      <alignment/>
      <protection/>
    </xf>
    <xf numFmtId="0" fontId="0" fillId="2" borderId="0" xfId="0" applyFill="1" applyAlignment="1">
      <alignment wrapText="1"/>
    </xf>
    <xf numFmtId="0" fontId="135" fillId="0" borderId="0" xfId="0" applyFont="1" applyFill="1" applyAlignment="1">
      <alignment vertical="center" wrapText="1"/>
    </xf>
    <xf numFmtId="0" fontId="135" fillId="0" borderId="0" xfId="0" applyFont="1" applyFill="1" applyAlignment="1">
      <alignment wrapText="1"/>
    </xf>
    <xf numFmtId="0" fontId="0" fillId="0" borderId="0" xfId="0" applyFill="1" applyAlignment="1">
      <alignment/>
    </xf>
    <xf numFmtId="0" fontId="0" fillId="0" borderId="0" xfId="0" applyFill="1" applyAlignment="1">
      <alignment horizontal="right"/>
    </xf>
    <xf numFmtId="0" fontId="0" fillId="0" borderId="0" xfId="0" applyFill="1" applyAlignment="1">
      <alignment horizontal="right" wrapText="1"/>
    </xf>
    <xf numFmtId="0" fontId="0" fillId="0" borderId="0" xfId="0" applyFill="1" applyAlignment="1" applyProtection="1">
      <alignment horizontal="right" wrapText="1"/>
      <protection locked="0"/>
    </xf>
    <xf numFmtId="4" fontId="27" fillId="35" borderId="0" xfId="44" applyNumberFormat="1" applyFont="1" applyFill="1" applyBorder="1" applyAlignment="1" applyProtection="1">
      <alignment horizontal="left" wrapText="1"/>
      <protection/>
    </xf>
    <xf numFmtId="4" fontId="27" fillId="35" borderId="0" xfId="44" applyNumberFormat="1" applyFont="1" applyFill="1" applyBorder="1" applyAlignment="1" applyProtection="1">
      <alignment horizontal="left" vertical="top" wrapText="1"/>
      <protection/>
    </xf>
    <xf numFmtId="0" fontId="113" fillId="35" borderId="0" xfId="0" applyFont="1" applyFill="1" applyAlignment="1">
      <alignment/>
    </xf>
    <xf numFmtId="0" fontId="0" fillId="35" borderId="0" xfId="0" applyFill="1" applyAlignment="1">
      <alignment/>
    </xf>
    <xf numFmtId="0" fontId="78" fillId="16" borderId="0" xfId="0" applyFont="1" applyFill="1" applyAlignment="1">
      <alignment horizontal="left" wrapText="1"/>
    </xf>
    <xf numFmtId="0" fontId="139" fillId="16" borderId="0" xfId="0" applyFont="1" applyFill="1" applyAlignment="1">
      <alignment horizontal="left" wrapText="1"/>
    </xf>
    <xf numFmtId="0" fontId="0" fillId="16" borderId="0" xfId="0" applyFill="1" applyAlignment="1">
      <alignment horizontal="left" wrapText="1"/>
    </xf>
    <xf numFmtId="0" fontId="12" fillId="16" borderId="0" xfId="0" applyFont="1" applyFill="1" applyAlignment="1">
      <alignment horizontal="left" wrapText="1"/>
    </xf>
    <xf numFmtId="0" fontId="4" fillId="16" borderId="0" xfId="0" applyFont="1" applyFill="1" applyAlignment="1">
      <alignment wrapText="1"/>
    </xf>
    <xf numFmtId="0" fontId="113" fillId="16" borderId="0" xfId="0" applyFont="1" applyFill="1" applyAlignment="1">
      <alignment wrapText="1"/>
    </xf>
    <xf numFmtId="0" fontId="0" fillId="16" borderId="0" xfId="0" applyFill="1" applyAlignment="1">
      <alignment wrapText="1"/>
    </xf>
    <xf numFmtId="0" fontId="4" fillId="35" borderId="0" xfId="0" applyFont="1" applyFill="1" applyAlignment="1">
      <alignment wrapText="1"/>
    </xf>
    <xf numFmtId="0" fontId="0" fillId="35" borderId="36" xfId="0" applyFill="1" applyBorder="1" applyAlignment="1" applyProtection="1">
      <alignment horizontal="left" wrapText="1"/>
      <protection locked="0"/>
    </xf>
    <xf numFmtId="0" fontId="4" fillId="35" borderId="0" xfId="0" applyFont="1" applyFill="1" applyAlignment="1">
      <alignment vertical="top" wrapText="1"/>
    </xf>
    <xf numFmtId="0" fontId="0" fillId="35" borderId="36" xfId="0" applyFill="1" applyBorder="1" applyAlignment="1" applyProtection="1">
      <alignment wrapText="1"/>
      <protection locked="0"/>
    </xf>
    <xf numFmtId="0" fontId="113" fillId="16" borderId="0" xfId="0" applyFont="1" applyFill="1" applyAlignment="1">
      <alignment/>
    </xf>
    <xf numFmtId="0" fontId="0" fillId="41" borderId="0" xfId="0" applyFill="1" applyAlignment="1">
      <alignment wrapText="1"/>
    </xf>
    <xf numFmtId="0" fontId="113" fillId="41" borderId="0" xfId="0" applyFont="1" applyFill="1" applyAlignment="1">
      <alignment/>
    </xf>
    <xf numFmtId="0" fontId="113" fillId="2" borderId="0" xfId="0" applyFont="1" applyFill="1" applyAlignment="1">
      <alignment/>
    </xf>
    <xf numFmtId="0" fontId="4" fillId="2" borderId="0" xfId="0" applyFont="1" applyFill="1" applyAlignment="1">
      <alignment wrapText="1"/>
    </xf>
    <xf numFmtId="0" fontId="0" fillId="2" borderId="0" xfId="0" applyFill="1" applyAlignment="1">
      <alignment horizontal="left" wrapText="1"/>
    </xf>
    <xf numFmtId="0" fontId="113" fillId="2" borderId="0" xfId="0" applyFont="1" applyFill="1" applyAlignment="1">
      <alignment wrapText="1"/>
    </xf>
    <xf numFmtId="0" fontId="0" fillId="2" borderId="0" xfId="0" applyFill="1" applyBorder="1" applyAlignment="1">
      <alignment horizontal="left" wrapText="1"/>
    </xf>
    <xf numFmtId="0" fontId="4" fillId="2" borderId="0" xfId="0" applyFont="1" applyFill="1" applyAlignment="1">
      <alignment horizontal="left" wrapText="1"/>
    </xf>
    <xf numFmtId="0" fontId="4" fillId="2" borderId="0" xfId="0" applyFont="1" applyFill="1" applyAlignment="1">
      <alignment horizontal="right" wrapText="1"/>
    </xf>
    <xf numFmtId="0" fontId="113" fillId="2" borderId="0" xfId="0" applyFont="1" applyFill="1" applyAlignment="1">
      <alignment horizontal="right" wrapText="1"/>
    </xf>
    <xf numFmtId="0" fontId="0" fillId="2" borderId="0" xfId="0" applyFill="1" applyAlignment="1">
      <alignment horizontal="right" wrapText="1"/>
    </xf>
    <xf numFmtId="0" fontId="140" fillId="35" borderId="0" xfId="54" applyFont="1" applyFill="1" applyAlignment="1">
      <alignment wrapText="1"/>
    </xf>
    <xf numFmtId="0" fontId="12" fillId="35" borderId="0" xfId="0" applyFont="1" applyFill="1" applyAlignment="1">
      <alignment wrapText="1"/>
    </xf>
    <xf numFmtId="0" fontId="4" fillId="35" borderId="36" xfId="0" applyFont="1" applyFill="1" applyBorder="1" applyAlignment="1" applyProtection="1">
      <alignment wrapText="1"/>
      <protection locked="0"/>
    </xf>
    <xf numFmtId="14" fontId="0" fillId="35" borderId="36" xfId="0" applyNumberFormat="1" applyFill="1" applyBorder="1" applyAlignment="1" applyProtection="1">
      <alignment horizontal="left" wrapText="1"/>
      <protection locked="0"/>
    </xf>
    <xf numFmtId="0" fontId="4" fillId="35" borderId="0" xfId="0" applyFont="1" applyFill="1" applyAlignment="1">
      <alignment horizontal="right" wrapText="1"/>
    </xf>
    <xf numFmtId="0" fontId="4" fillId="35" borderId="0" xfId="0" applyFont="1" applyFill="1" applyAlignment="1">
      <alignment horizontal="left" wrapText="1"/>
    </xf>
    <xf numFmtId="0" fontId="78" fillId="2" borderId="0" xfId="0" applyFont="1" applyFill="1" applyAlignment="1">
      <alignment horizontal="left" wrapText="1"/>
    </xf>
    <xf numFmtId="0" fontId="113" fillId="5" borderId="0" xfId="0" applyFont="1" applyFill="1" applyAlignment="1">
      <alignment/>
    </xf>
    <xf numFmtId="0" fontId="78" fillId="5" borderId="67" xfId="0" applyFont="1" applyFill="1" applyBorder="1" applyAlignment="1">
      <alignment wrapText="1"/>
    </xf>
    <xf numFmtId="0" fontId="0" fillId="5" borderId="0" xfId="0" applyFill="1" applyAlignment="1">
      <alignment/>
    </xf>
    <xf numFmtId="0" fontId="4" fillId="5" borderId="0" xfId="0" applyFont="1" applyFill="1" applyAlignment="1">
      <alignment wrapText="1"/>
    </xf>
    <xf numFmtId="0" fontId="0" fillId="5" borderId="0" xfId="0" applyFill="1" applyAlignment="1">
      <alignment wrapText="1"/>
    </xf>
    <xf numFmtId="0" fontId="0" fillId="5" borderId="0" xfId="0" applyFill="1" applyAlignment="1">
      <alignment horizontal="left" wrapText="1"/>
    </xf>
    <xf numFmtId="0" fontId="113" fillId="7" borderId="0" xfId="0" applyFont="1" applyFill="1" applyAlignment="1">
      <alignment/>
    </xf>
    <xf numFmtId="0" fontId="78" fillId="7" borderId="67" xfId="0" applyFont="1" applyFill="1" applyBorder="1" applyAlignment="1">
      <alignment wrapText="1"/>
    </xf>
    <xf numFmtId="0" fontId="139" fillId="7" borderId="67" xfId="0" applyFont="1" applyFill="1" applyBorder="1" applyAlignment="1">
      <alignment wrapText="1"/>
    </xf>
    <xf numFmtId="0" fontId="0" fillId="7" borderId="67" xfId="0" applyFill="1" applyBorder="1" applyAlignment="1">
      <alignment horizontal="left" wrapText="1"/>
    </xf>
    <xf numFmtId="0" fontId="0" fillId="7" borderId="0" xfId="0" applyFill="1" applyAlignment="1">
      <alignment/>
    </xf>
    <xf numFmtId="0" fontId="4" fillId="7" borderId="0" xfId="0" applyFont="1" applyFill="1" applyAlignment="1">
      <alignment wrapText="1"/>
    </xf>
    <xf numFmtId="0" fontId="0" fillId="7" borderId="0" xfId="0" applyFill="1" applyAlignment="1">
      <alignment wrapText="1"/>
    </xf>
    <xf numFmtId="0" fontId="0" fillId="7" borderId="0" xfId="0" applyFill="1" applyAlignment="1">
      <alignment horizontal="left" wrapText="1"/>
    </xf>
    <xf numFmtId="0" fontId="113" fillId="7" borderId="0" xfId="0" applyFont="1" applyFill="1" applyAlignment="1">
      <alignment wrapText="1"/>
    </xf>
    <xf numFmtId="0" fontId="141" fillId="5" borderId="0" xfId="0" applyFont="1" applyFill="1" applyAlignment="1">
      <alignment vertical="center" wrapText="1"/>
    </xf>
    <xf numFmtId="0" fontId="0" fillId="5" borderId="0" xfId="0" applyFill="1" applyAlignment="1">
      <alignment horizontal="left" vertical="center" wrapText="1"/>
    </xf>
    <xf numFmtId="0" fontId="4" fillId="5" borderId="0" xfId="0" applyFont="1" applyFill="1" applyAlignment="1">
      <alignment horizontal="left" vertical="center" wrapText="1"/>
    </xf>
    <xf numFmtId="0" fontId="142" fillId="5" borderId="0" xfId="0" applyFont="1" applyFill="1" applyAlignment="1">
      <alignment horizontal="left" vertical="center" wrapText="1"/>
    </xf>
    <xf numFmtId="0" fontId="0" fillId="5" borderId="0" xfId="0" applyFill="1" applyAlignment="1">
      <alignment horizontal="left"/>
    </xf>
    <xf numFmtId="0" fontId="4" fillId="5" borderId="0" xfId="0" applyFont="1" applyFill="1" applyAlignment="1">
      <alignment/>
    </xf>
    <xf numFmtId="0" fontId="4" fillId="35" borderId="0" xfId="0" applyFont="1" applyFill="1" applyAlignment="1">
      <alignment vertical="center" wrapText="1"/>
    </xf>
    <xf numFmtId="0" fontId="13" fillId="35" borderId="0" xfId="0" applyFont="1" applyFill="1" applyAlignment="1">
      <alignment horizontal="left" vertical="center" wrapText="1"/>
    </xf>
    <xf numFmtId="0" fontId="143" fillId="35" borderId="36" xfId="0" applyFont="1" applyFill="1" applyBorder="1" applyAlignment="1" applyProtection="1">
      <alignment wrapText="1"/>
      <protection locked="0"/>
    </xf>
    <xf numFmtId="0" fontId="14" fillId="35" borderId="0" xfId="0" applyFont="1" applyFill="1" applyAlignment="1">
      <alignment horizontal="left" vertical="center" wrapText="1"/>
    </xf>
    <xf numFmtId="0" fontId="15" fillId="35" borderId="0" xfId="0" applyFont="1" applyFill="1" applyAlignment="1">
      <alignment wrapText="1"/>
    </xf>
    <xf numFmtId="0" fontId="4" fillId="35" borderId="0" xfId="0" applyFont="1" applyFill="1" applyAlignment="1">
      <alignment horizontal="left" vertical="center" wrapText="1"/>
    </xf>
    <xf numFmtId="0" fontId="0" fillId="35" borderId="0" xfId="0" applyFill="1" applyAlignment="1">
      <alignment wrapText="1"/>
    </xf>
    <xf numFmtId="0" fontId="0" fillId="35" borderId="0" xfId="0" applyFill="1" applyAlignment="1">
      <alignment horizontal="left" wrapText="1"/>
    </xf>
    <xf numFmtId="0" fontId="0" fillId="0" borderId="0" xfId="0" applyAlignment="1">
      <alignment/>
    </xf>
    <xf numFmtId="0" fontId="131" fillId="35" borderId="13" xfId="61" applyFont="1" applyFill="1" applyBorder="1" applyAlignment="1">
      <alignment vertical="top" wrapText="1"/>
      <protection/>
    </xf>
    <xf numFmtId="0" fontId="131" fillId="35" borderId="14" xfId="61" applyFont="1" applyFill="1" applyBorder="1" applyAlignment="1">
      <alignment vertical="top" wrapText="1"/>
      <protection/>
    </xf>
    <xf numFmtId="0" fontId="125" fillId="0" borderId="0" xfId="0" applyFont="1" applyAlignment="1" applyProtection="1">
      <alignment horizontal="right"/>
      <protection locked="0"/>
    </xf>
    <xf numFmtId="0" fontId="144" fillId="0" borderId="53" xfId="0" applyFont="1" applyBorder="1" applyAlignment="1">
      <alignment horizontal="left" vertical="top" wrapText="1"/>
    </xf>
    <xf numFmtId="0" fontId="144" fillId="0" borderId="68" xfId="0" applyFont="1" applyBorder="1" applyAlignment="1">
      <alignment horizontal="left" vertical="top"/>
    </xf>
    <xf numFmtId="0" fontId="144" fillId="0" borderId="69" xfId="0" applyFont="1" applyBorder="1" applyAlignment="1">
      <alignment horizontal="left" vertical="top"/>
    </xf>
    <xf numFmtId="0" fontId="112" fillId="2" borderId="0" xfId="0" applyFont="1" applyFill="1" applyBorder="1" applyAlignment="1">
      <alignment horizontal="center" vertical="center" wrapText="1"/>
    </xf>
    <xf numFmtId="0" fontId="143" fillId="35" borderId="0" xfId="0" applyFont="1" applyFill="1" applyAlignment="1">
      <alignment horizontal="center" vertical="center" wrapText="1"/>
    </xf>
    <xf numFmtId="0" fontId="4" fillId="35" borderId="0" xfId="0" applyFont="1" applyFill="1" applyAlignment="1">
      <alignment horizontal="left" wrapText="1"/>
    </xf>
    <xf numFmtId="0" fontId="0" fillId="35" borderId="39" xfId="0" applyFill="1" applyBorder="1" applyAlignment="1" applyProtection="1">
      <alignment horizontal="left" wrapText="1"/>
      <protection locked="0"/>
    </xf>
    <xf numFmtId="0" fontId="0" fillId="35" borderId="32" xfId="0" applyFill="1" applyBorder="1" applyAlignment="1" applyProtection="1">
      <alignment horizontal="left" wrapText="1"/>
      <protection locked="0"/>
    </xf>
    <xf numFmtId="0" fontId="63" fillId="41" borderId="0" xfId="0" applyFont="1" applyFill="1" applyAlignment="1">
      <alignment horizontal="center" wrapText="1"/>
    </xf>
    <xf numFmtId="0" fontId="131" fillId="35" borderId="12" xfId="61" applyFont="1" applyFill="1" applyBorder="1" applyAlignment="1">
      <alignment horizontal="left" vertical="top" wrapText="1"/>
      <protection/>
    </xf>
    <xf numFmtId="0" fontId="131" fillId="35" borderId="0" xfId="61" applyFont="1" applyFill="1" applyBorder="1" applyAlignment="1">
      <alignment horizontal="left" vertical="top" wrapText="1"/>
      <protection/>
    </xf>
    <xf numFmtId="0" fontId="131" fillId="35" borderId="15" xfId="61" applyFont="1" applyFill="1" applyBorder="1" applyAlignment="1">
      <alignment horizontal="left" vertical="top" wrapText="1"/>
      <protection/>
    </xf>
    <xf numFmtId="0" fontId="145" fillId="35" borderId="11" xfId="61" applyFont="1" applyFill="1" applyBorder="1" applyAlignment="1">
      <alignment horizontal="left" vertical="center" wrapText="1"/>
      <protection/>
    </xf>
    <xf numFmtId="0" fontId="145" fillId="35" borderId="13" xfId="61" applyFont="1" applyFill="1" applyBorder="1" applyAlignment="1">
      <alignment horizontal="left" vertical="center" wrapText="1"/>
      <protection/>
    </xf>
    <xf numFmtId="0" fontId="55" fillId="35" borderId="13" xfId="61" applyFont="1" applyFill="1" applyBorder="1" applyAlignment="1">
      <alignment horizontal="center" vertical="top" wrapText="1"/>
      <protection/>
    </xf>
    <xf numFmtId="0" fontId="55" fillId="35" borderId="0" xfId="61" applyFont="1" applyFill="1" applyBorder="1" applyAlignment="1">
      <alignment horizontal="center" vertical="top" wrapText="1"/>
      <protection/>
    </xf>
    <xf numFmtId="0" fontId="55" fillId="35" borderId="18" xfId="61" applyFont="1" applyFill="1" applyBorder="1" applyAlignment="1">
      <alignment horizontal="center" vertical="top" wrapText="1"/>
      <protection/>
    </xf>
    <xf numFmtId="0" fontId="55" fillId="35" borderId="12" xfId="61" applyFont="1" applyFill="1" applyBorder="1" applyAlignment="1">
      <alignment horizontal="left" vertical="top" wrapText="1"/>
      <protection/>
    </xf>
    <xf numFmtId="0" fontId="55" fillId="35" borderId="0" xfId="61" applyFont="1" applyFill="1" applyBorder="1" applyAlignment="1">
      <alignment horizontal="left" vertical="top" wrapText="1"/>
      <protection/>
    </xf>
    <xf numFmtId="0" fontId="55" fillId="35" borderId="15" xfId="61" applyFont="1" applyFill="1" applyBorder="1" applyAlignment="1">
      <alignment horizontal="left" vertical="top" wrapText="1"/>
      <protection/>
    </xf>
    <xf numFmtId="0" fontId="18" fillId="41" borderId="53" xfId="61" applyFont="1" applyFill="1" applyBorder="1" applyAlignment="1">
      <alignment horizontal="center" vertical="center"/>
      <protection/>
    </xf>
    <xf numFmtId="0" fontId="18" fillId="41" borderId="68" xfId="61" applyFont="1" applyFill="1" applyBorder="1" applyAlignment="1">
      <alignment horizontal="center" vertical="center"/>
      <protection/>
    </xf>
    <xf numFmtId="0" fontId="18" fillId="41" borderId="69" xfId="61" applyFont="1" applyFill="1" applyBorder="1" applyAlignment="1">
      <alignment horizontal="center" vertical="center"/>
      <protection/>
    </xf>
    <xf numFmtId="0" fontId="146" fillId="41" borderId="11" xfId="61" applyFont="1" applyFill="1" applyBorder="1" applyAlignment="1">
      <alignment horizontal="center" vertical="center" wrapText="1"/>
      <protection/>
    </xf>
    <xf numFmtId="0" fontId="146" fillId="41" borderId="13" xfId="61" applyFont="1" applyFill="1" applyBorder="1" applyAlignment="1">
      <alignment horizontal="center" vertical="center" wrapText="1"/>
      <protection/>
    </xf>
    <xf numFmtId="0" fontId="146" fillId="41" borderId="14" xfId="61" applyFont="1" applyFill="1" applyBorder="1" applyAlignment="1">
      <alignment horizontal="center" vertical="center" wrapText="1"/>
      <protection/>
    </xf>
    <xf numFmtId="0" fontId="57" fillId="35" borderId="11" xfId="61" applyFont="1" applyFill="1" applyBorder="1" applyAlignment="1">
      <alignment horizontal="left" vertical="center" wrapText="1"/>
      <protection/>
    </xf>
    <xf numFmtId="0" fontId="57" fillId="35" borderId="13" xfId="61" applyFont="1" applyFill="1" applyBorder="1" applyAlignment="1">
      <alignment horizontal="left" vertical="center" wrapText="1"/>
      <protection/>
    </xf>
    <xf numFmtId="0" fontId="131" fillId="35" borderId="16" xfId="61" applyFont="1" applyFill="1" applyBorder="1" applyAlignment="1">
      <alignment horizontal="left" vertical="top" wrapText="1"/>
      <protection/>
    </xf>
    <xf numFmtId="0" fontId="131" fillId="35" borderId="18" xfId="61" applyFont="1" applyFill="1" applyBorder="1" applyAlignment="1">
      <alignment horizontal="left" vertical="top" wrapText="1"/>
      <protection/>
    </xf>
    <xf numFmtId="0" fontId="131" fillId="35" borderId="19" xfId="61" applyFont="1" applyFill="1" applyBorder="1" applyAlignment="1">
      <alignment horizontal="left" vertical="top" wrapText="1"/>
      <protection/>
    </xf>
    <xf numFmtId="0" fontId="121" fillId="36" borderId="35" xfId="62" applyFont="1" applyFill="1" applyBorder="1" applyAlignment="1" applyProtection="1">
      <alignment horizontal="left" vertical="top" readingOrder="1"/>
      <protection/>
    </xf>
    <xf numFmtId="0" fontId="147" fillId="35" borderId="12" xfId="62" applyFont="1" applyFill="1" applyBorder="1" applyAlignment="1" applyProtection="1">
      <alignment horizontal="left" vertical="top" wrapText="1" readingOrder="1"/>
      <protection/>
    </xf>
    <xf numFmtId="0" fontId="147" fillId="35" borderId="0" xfId="62" applyFont="1" applyFill="1" applyBorder="1" applyAlignment="1" applyProtection="1">
      <alignment horizontal="left" vertical="top" wrapText="1" readingOrder="1"/>
      <protection/>
    </xf>
    <xf numFmtId="0" fontId="122" fillId="36" borderId="48" xfId="62" applyFont="1" applyFill="1" applyBorder="1" applyAlignment="1" applyProtection="1">
      <alignment horizontal="left"/>
      <protection/>
    </xf>
    <xf numFmtId="0" fontId="50" fillId="2" borderId="70" xfId="62" applyFont="1" applyFill="1" applyBorder="1" applyAlignment="1" applyProtection="1">
      <alignment horizontal="left" wrapText="1"/>
      <protection/>
    </xf>
    <xf numFmtId="0" fontId="50" fillId="2" borderId="71" xfId="62" applyFont="1" applyFill="1" applyBorder="1" applyAlignment="1" applyProtection="1">
      <alignment horizontal="left" wrapText="1"/>
      <protection/>
    </xf>
    <xf numFmtId="0" fontId="50" fillId="2" borderId="72" xfId="62" applyFont="1" applyFill="1" applyBorder="1" applyAlignment="1" applyProtection="1">
      <alignment horizontal="left" wrapText="1"/>
      <protection/>
    </xf>
    <xf numFmtId="0" fontId="50" fillId="2" borderId="73" xfId="62" applyFont="1" applyFill="1" applyBorder="1" applyAlignment="1" applyProtection="1">
      <alignment horizontal="left" wrapText="1"/>
      <protection/>
    </xf>
    <xf numFmtId="0" fontId="42" fillId="2" borderId="37" xfId="62" applyFont="1" applyFill="1" applyBorder="1" applyAlignment="1" applyProtection="1">
      <alignment horizontal="left" wrapText="1"/>
      <protection locked="0"/>
    </xf>
    <xf numFmtId="0" fontId="42" fillId="2" borderId="74" xfId="62" applyFont="1" applyFill="1" applyBorder="1" applyAlignment="1" applyProtection="1">
      <alignment horizontal="left" wrapText="1"/>
      <protection locked="0"/>
    </xf>
    <xf numFmtId="0" fontId="42" fillId="2" borderId="61" xfId="62" applyFont="1" applyFill="1" applyBorder="1" applyAlignment="1" applyProtection="1">
      <alignment horizontal="left" wrapText="1"/>
      <protection locked="0"/>
    </xf>
    <xf numFmtId="0" fontId="42" fillId="2" borderId="37" xfId="62" applyFont="1" applyFill="1" applyBorder="1" applyAlignment="1" applyProtection="1">
      <alignment horizontal="center" wrapText="1"/>
      <protection locked="0"/>
    </xf>
    <xf numFmtId="0" fontId="42" fillId="2" borderId="74" xfId="62" applyFont="1" applyFill="1" applyBorder="1" applyAlignment="1" applyProtection="1">
      <alignment horizontal="center" wrapText="1"/>
      <protection locked="0"/>
    </xf>
    <xf numFmtId="0" fontId="42" fillId="2" borderId="61" xfId="62" applyFont="1" applyFill="1" applyBorder="1" applyAlignment="1" applyProtection="1">
      <alignment horizontal="center" wrapText="1"/>
      <protection locked="0"/>
    </xf>
    <xf numFmtId="0" fontId="126" fillId="36" borderId="75" xfId="62" applyFont="1" applyFill="1" applyBorder="1" applyAlignment="1" applyProtection="1">
      <alignment horizontal="center" vertical="top" readingOrder="1"/>
      <protection/>
    </xf>
    <xf numFmtId="0" fontId="126" fillId="36" borderId="76" xfId="62" applyFont="1" applyFill="1" applyBorder="1" applyAlignment="1" applyProtection="1">
      <alignment horizontal="center" vertical="top" readingOrder="1"/>
      <protection/>
    </xf>
    <xf numFmtId="0" fontId="126" fillId="36" borderId="77" xfId="62" applyFont="1" applyFill="1" applyBorder="1" applyAlignment="1" applyProtection="1">
      <alignment horizontal="center" vertical="top" readingOrder="1"/>
      <protection/>
    </xf>
    <xf numFmtId="0" fontId="42" fillId="0" borderId="53" xfId="62" applyFont="1" applyFill="1" applyBorder="1" applyAlignment="1" applyProtection="1">
      <alignment horizontal="left" vertical="center" wrapText="1"/>
      <protection/>
    </xf>
    <xf numFmtId="0" fontId="41" fillId="0" borderId="68" xfId="62" applyFont="1" applyFill="1" applyBorder="1" applyAlignment="1" applyProtection="1">
      <alignment horizontal="left" vertical="center" wrapText="1"/>
      <protection/>
    </xf>
    <xf numFmtId="0" fontId="41" fillId="0" borderId="69" xfId="62" applyFont="1" applyFill="1" applyBorder="1" applyAlignment="1" applyProtection="1">
      <alignment horizontal="left" vertical="center" wrapText="1"/>
      <protection/>
    </xf>
    <xf numFmtId="0" fontId="41" fillId="0" borderId="0" xfId="62" applyFont="1" applyFill="1" applyBorder="1" applyAlignment="1" applyProtection="1">
      <alignment horizontal="left" wrapText="1"/>
      <protection/>
    </xf>
    <xf numFmtId="0" fontId="41" fillId="0" borderId="78" xfId="62" applyFont="1" applyFill="1" applyBorder="1" applyAlignment="1" applyProtection="1">
      <alignment horizontal="left" wrapText="1"/>
      <protection/>
    </xf>
    <xf numFmtId="0" fontId="18" fillId="34" borderId="0" xfId="59" applyFont="1" applyFill="1" applyBorder="1" applyAlignment="1" applyProtection="1">
      <alignment horizontal="center" vertical="center" wrapText="1"/>
      <protection/>
    </xf>
    <xf numFmtId="0" fontId="22" fillId="0" borderId="12" xfId="59" applyFont="1" applyFill="1" applyBorder="1" applyAlignment="1" applyProtection="1">
      <alignment horizontal="left" vertical="top" wrapText="1"/>
      <protection/>
    </xf>
    <xf numFmtId="0" fontId="22" fillId="0" borderId="0" xfId="59" applyFont="1" applyFill="1" applyBorder="1" applyAlignment="1" applyProtection="1">
      <alignment horizontal="left" vertical="top" wrapText="1"/>
      <protection/>
    </xf>
    <xf numFmtId="0" fontId="22" fillId="0" borderId="15" xfId="59" applyFont="1" applyFill="1" applyBorder="1" applyAlignment="1" applyProtection="1">
      <alignment horizontal="left" vertical="top" wrapText="1"/>
      <protection/>
    </xf>
    <xf numFmtId="0" fontId="116" fillId="34" borderId="0" xfId="59" applyNumberFormat="1" applyFont="1" applyFill="1" applyBorder="1" applyAlignment="1" applyProtection="1">
      <alignment horizontal="left" vertical="center" wrapText="1"/>
      <protection/>
    </xf>
    <xf numFmtId="0" fontId="116" fillId="34" borderId="15" xfId="59" applyNumberFormat="1" applyFont="1" applyFill="1" applyBorder="1" applyAlignment="1" applyProtection="1">
      <alignment horizontal="left" vertical="center" wrapText="1"/>
      <protection/>
    </xf>
    <xf numFmtId="0" fontId="22" fillId="34" borderId="11" xfId="59" applyFont="1" applyFill="1" applyBorder="1" applyAlignment="1" applyProtection="1">
      <alignment horizontal="left" wrapText="1"/>
      <protection/>
    </xf>
    <xf numFmtId="0" fontId="22" fillId="34" borderId="13" xfId="59" applyFont="1" applyFill="1" applyBorder="1" applyAlignment="1" applyProtection="1">
      <alignment horizontal="left" wrapText="1"/>
      <protection/>
    </xf>
    <xf numFmtId="0" fontId="22" fillId="34" borderId="14" xfId="59" applyFont="1" applyFill="1" applyBorder="1" applyAlignment="1" applyProtection="1">
      <alignment horizontal="left" wrapText="1"/>
      <protection/>
    </xf>
    <xf numFmtId="0" fontId="22" fillId="34" borderId="12" xfId="59" applyFont="1" applyFill="1" applyBorder="1" applyAlignment="1" applyProtection="1">
      <alignment horizontal="left" wrapText="1"/>
      <protection/>
    </xf>
    <xf numFmtId="0" fontId="22" fillId="34" borderId="0" xfId="59" applyFont="1" applyFill="1" applyBorder="1" applyAlignment="1" applyProtection="1">
      <alignment horizontal="left" wrapText="1"/>
      <protection/>
    </xf>
    <xf numFmtId="0" fontId="22" fillId="34" borderId="15" xfId="59" applyFont="1" applyFill="1" applyBorder="1" applyAlignment="1" applyProtection="1">
      <alignment horizontal="left" wrapText="1"/>
      <protection/>
    </xf>
    <xf numFmtId="0" fontId="116" fillId="34" borderId="18" xfId="59" applyNumberFormat="1" applyFont="1" applyFill="1" applyBorder="1" applyAlignment="1" applyProtection="1">
      <alignment horizontal="left" vertical="center" wrapText="1"/>
      <protection/>
    </xf>
    <xf numFmtId="0" fontId="116" fillId="34" borderId="19" xfId="59" applyNumberFormat="1" applyFont="1" applyFill="1" applyBorder="1" applyAlignment="1" applyProtection="1">
      <alignment horizontal="left" vertical="center" wrapText="1"/>
      <protection/>
    </xf>
    <xf numFmtId="0" fontId="16" fillId="34" borderId="0" xfId="59" applyFont="1" applyFill="1" applyAlignment="1" applyProtection="1">
      <alignment horizontal="center"/>
      <protection/>
    </xf>
    <xf numFmtId="0" fontId="126" fillId="36" borderId="79" xfId="59" applyFont="1" applyFill="1" applyBorder="1" applyAlignment="1" applyProtection="1">
      <alignment horizontal="center" vertical="top" readingOrder="1"/>
      <protection/>
    </xf>
    <xf numFmtId="0" fontId="126" fillId="36" borderId="80" xfId="59" applyFont="1" applyFill="1" applyBorder="1" applyAlignment="1" applyProtection="1">
      <alignment horizontal="center" vertical="top" readingOrder="1"/>
      <protection/>
    </xf>
    <xf numFmtId="0" fontId="126" fillId="36" borderId="81" xfId="59" applyFont="1" applyFill="1" applyBorder="1" applyAlignment="1" applyProtection="1">
      <alignment horizontal="center" vertical="top" readingOrder="1"/>
      <protection/>
    </xf>
    <xf numFmtId="0" fontId="18" fillId="42" borderId="53" xfId="59" applyFont="1" applyFill="1" applyBorder="1" applyAlignment="1" applyProtection="1">
      <alignment horizontal="center" vertical="center" wrapText="1"/>
      <protection/>
    </xf>
    <xf numFmtId="0" fontId="18" fillId="42" borderId="68" xfId="59" applyFont="1" applyFill="1" applyBorder="1" applyAlignment="1" applyProtection="1">
      <alignment horizontal="center" vertical="center" wrapText="1"/>
      <protection/>
    </xf>
    <xf numFmtId="0" fontId="18" fillId="42" borderId="69" xfId="59" applyFont="1" applyFill="1" applyBorder="1" applyAlignment="1" applyProtection="1">
      <alignment horizontal="center" vertical="center" wrapText="1"/>
      <protection/>
    </xf>
    <xf numFmtId="0" fontId="148" fillId="34" borderId="79" xfId="59" applyFont="1" applyFill="1" applyBorder="1" applyAlignment="1" applyProtection="1">
      <alignment horizontal="center"/>
      <protection/>
    </xf>
    <xf numFmtId="0" fontId="148" fillId="34" borderId="80" xfId="59" applyFont="1" applyFill="1" applyBorder="1" applyAlignment="1" applyProtection="1">
      <alignment horizontal="center"/>
      <protection/>
    </xf>
    <xf numFmtId="0" fontId="21" fillId="35" borderId="11" xfId="59" applyFont="1" applyFill="1" applyBorder="1" applyAlignment="1" applyProtection="1">
      <alignment horizontal="center" vertical="center" wrapText="1"/>
      <protection/>
    </xf>
    <xf numFmtId="0" fontId="21" fillId="35" borderId="13" xfId="59" applyFont="1" applyFill="1" applyBorder="1" applyAlignment="1" applyProtection="1">
      <alignment horizontal="center" vertical="center" wrapText="1"/>
      <protection/>
    </xf>
    <xf numFmtId="0" fontId="21" fillId="35" borderId="14" xfId="59" applyFont="1" applyFill="1" applyBorder="1" applyAlignment="1" applyProtection="1">
      <alignment horizontal="center" vertical="center" wrapText="1"/>
      <protection/>
    </xf>
    <xf numFmtId="0" fontId="21" fillId="35" borderId="12" xfId="59" applyFont="1" applyFill="1" applyBorder="1" applyAlignment="1" applyProtection="1">
      <alignment horizontal="center" vertical="center" wrapText="1"/>
      <protection/>
    </xf>
    <xf numFmtId="0" fontId="21" fillId="35" borderId="0" xfId="59" applyFont="1" applyFill="1" applyBorder="1" applyAlignment="1" applyProtection="1">
      <alignment horizontal="center" vertical="center" wrapText="1"/>
      <protection/>
    </xf>
    <xf numFmtId="0" fontId="21" fillId="35" borderId="15" xfId="59" applyFont="1" applyFill="1" applyBorder="1" applyAlignment="1" applyProtection="1">
      <alignment horizontal="center" vertical="center" wrapText="1"/>
      <protection/>
    </xf>
    <xf numFmtId="0" fontId="21" fillId="35" borderId="16" xfId="59" applyFont="1" applyFill="1" applyBorder="1" applyAlignment="1" applyProtection="1">
      <alignment horizontal="center" vertical="center" wrapText="1"/>
      <protection/>
    </xf>
    <xf numFmtId="0" fontId="21" fillId="35" borderId="18" xfId="59" applyFont="1" applyFill="1" applyBorder="1" applyAlignment="1" applyProtection="1">
      <alignment horizontal="center" vertical="center" wrapText="1"/>
      <protection/>
    </xf>
    <xf numFmtId="0" fontId="21" fillId="35" borderId="19" xfId="59" applyFont="1" applyFill="1" applyBorder="1" applyAlignment="1" applyProtection="1">
      <alignment horizontal="center" vertical="center" wrapText="1"/>
      <protection/>
    </xf>
    <xf numFmtId="0" fontId="22" fillId="0" borderId="11" xfId="59" applyFont="1" applyFill="1" applyBorder="1" applyAlignment="1" applyProtection="1">
      <alignment horizontal="center" vertical="top" wrapText="1"/>
      <protection/>
    </xf>
    <xf numFmtId="0" fontId="21" fillId="0" borderId="13" xfId="59" applyFont="1" applyFill="1" applyBorder="1" applyAlignment="1" applyProtection="1">
      <alignment horizontal="center" vertical="top" wrapText="1"/>
      <protection/>
    </xf>
    <xf numFmtId="0" fontId="21" fillId="0" borderId="14" xfId="59" applyFont="1" applyFill="1" applyBorder="1" applyAlignment="1" applyProtection="1">
      <alignment horizontal="center" vertical="top" wrapText="1"/>
      <protection/>
    </xf>
    <xf numFmtId="0" fontId="21" fillId="0" borderId="12" xfId="59" applyFont="1" applyFill="1" applyBorder="1" applyAlignment="1" applyProtection="1">
      <alignment horizontal="center" vertical="top" wrapText="1"/>
      <protection/>
    </xf>
    <xf numFmtId="0" fontId="21" fillId="0" borderId="0" xfId="59" applyFont="1" applyFill="1" applyBorder="1" applyAlignment="1" applyProtection="1">
      <alignment horizontal="center" vertical="top" wrapText="1"/>
      <protection/>
    </xf>
    <xf numFmtId="0" fontId="21" fillId="0" borderId="15" xfId="59" applyFont="1" applyFill="1" applyBorder="1" applyAlignment="1" applyProtection="1">
      <alignment horizontal="center" vertical="top" wrapText="1"/>
      <protection/>
    </xf>
    <xf numFmtId="0" fontId="21" fillId="0" borderId="16" xfId="59" applyFont="1" applyFill="1" applyBorder="1" applyAlignment="1" applyProtection="1">
      <alignment horizontal="center" vertical="top" wrapText="1"/>
      <protection/>
    </xf>
    <xf numFmtId="0" fontId="21" fillId="0" borderId="18" xfId="59" applyFont="1" applyFill="1" applyBorder="1" applyAlignment="1" applyProtection="1">
      <alignment horizontal="center" vertical="top" wrapText="1"/>
      <protection/>
    </xf>
    <xf numFmtId="0" fontId="21" fillId="0" borderId="19" xfId="59" applyFont="1" applyFill="1" applyBorder="1" applyAlignment="1" applyProtection="1">
      <alignment horizontal="center" vertical="top" wrapText="1"/>
      <protection/>
    </xf>
    <xf numFmtId="0" fontId="18" fillId="35" borderId="0" xfId="59" applyFont="1" applyFill="1" applyBorder="1" applyAlignment="1" applyProtection="1">
      <alignment horizontal="center" vertical="center"/>
      <protection/>
    </xf>
    <xf numFmtId="0" fontId="116" fillId="34" borderId="13" xfId="59" applyNumberFormat="1" applyFont="1" applyFill="1" applyBorder="1" applyAlignment="1" applyProtection="1">
      <alignment horizontal="left" vertical="center" wrapText="1"/>
      <protection/>
    </xf>
    <xf numFmtId="0" fontId="9" fillId="0" borderId="13" xfId="59" applyBorder="1">
      <alignment/>
      <protection/>
    </xf>
    <xf numFmtId="0" fontId="9" fillId="0" borderId="14" xfId="59" applyBorder="1">
      <alignment/>
      <protection/>
    </xf>
    <xf numFmtId="0" fontId="18" fillId="42" borderId="11" xfId="59" applyFont="1" applyFill="1" applyBorder="1" applyAlignment="1" applyProtection="1">
      <alignment horizontal="center" vertical="center"/>
      <protection/>
    </xf>
    <xf numFmtId="0" fontId="18" fillId="42" borderId="13" xfId="59" applyFont="1" applyFill="1" applyBorder="1" applyAlignment="1" applyProtection="1">
      <alignment horizontal="center" vertical="center"/>
      <protection/>
    </xf>
    <xf numFmtId="0" fontId="18" fillId="42" borderId="14" xfId="59" applyFont="1" applyFill="1" applyBorder="1" applyAlignment="1" applyProtection="1">
      <alignment horizontal="center" vertical="center"/>
      <protection/>
    </xf>
    <xf numFmtId="0" fontId="18" fillId="42" borderId="16" xfId="59" applyFont="1" applyFill="1" applyBorder="1" applyAlignment="1" applyProtection="1">
      <alignment horizontal="center" vertical="center"/>
      <protection/>
    </xf>
    <xf numFmtId="0" fontId="18" fillId="42" borderId="18" xfId="59" applyFont="1" applyFill="1" applyBorder="1" applyAlignment="1" applyProtection="1">
      <alignment horizontal="center" vertical="center"/>
      <protection/>
    </xf>
    <xf numFmtId="0" fontId="18" fillId="42" borderId="19" xfId="59" applyFont="1" applyFill="1" applyBorder="1" applyAlignment="1" applyProtection="1">
      <alignment horizontal="center" vertical="center"/>
      <protection/>
    </xf>
    <xf numFmtId="0" fontId="22" fillId="34" borderId="12" xfId="59" applyFont="1" applyFill="1" applyBorder="1" applyAlignment="1" applyProtection="1">
      <alignment horizontal="left" vertical="top" wrapText="1"/>
      <protection/>
    </xf>
    <xf numFmtId="0" fontId="22" fillId="34" borderId="0" xfId="59" applyFont="1" applyFill="1" applyBorder="1" applyAlignment="1" applyProtection="1">
      <alignment horizontal="left" vertical="top" wrapText="1"/>
      <protection/>
    </xf>
    <xf numFmtId="0" fontId="22" fillId="34" borderId="15" xfId="59" applyFont="1" applyFill="1" applyBorder="1" applyAlignment="1" applyProtection="1">
      <alignment horizontal="left" vertical="top" wrapText="1"/>
      <protection/>
    </xf>
    <xf numFmtId="0" fontId="22" fillId="34" borderId="16" xfId="59" applyFont="1" applyFill="1" applyBorder="1" applyAlignment="1" applyProtection="1">
      <alignment horizontal="left" vertical="top" wrapText="1"/>
      <protection/>
    </xf>
    <xf numFmtId="0" fontId="22" fillId="34" borderId="18" xfId="59" applyFont="1" applyFill="1" applyBorder="1" applyAlignment="1" applyProtection="1">
      <alignment horizontal="left" vertical="top" wrapText="1"/>
      <protection/>
    </xf>
    <xf numFmtId="0" fontId="22" fillId="34" borderId="19" xfId="59" applyFont="1" applyFill="1" applyBorder="1" applyAlignment="1" applyProtection="1">
      <alignment horizontal="left" vertical="top" wrapText="1"/>
      <protection/>
    </xf>
    <xf numFmtId="0" fontId="22" fillId="2" borderId="82" xfId="59" applyFont="1" applyFill="1" applyBorder="1" applyAlignment="1" applyProtection="1">
      <alignment horizontal="center" vertical="center" wrapText="1"/>
      <protection locked="0"/>
    </xf>
    <xf numFmtId="0" fontId="22" fillId="2" borderId="69" xfId="59" applyFont="1" applyFill="1" applyBorder="1" applyAlignment="1" applyProtection="1">
      <alignment horizontal="center" vertical="center" wrapText="1"/>
      <protection locked="0"/>
    </xf>
    <xf numFmtId="0" fontId="118" fillId="36" borderId="83" xfId="59" applyFont="1" applyFill="1" applyBorder="1" applyAlignment="1" applyProtection="1">
      <alignment horizontal="right" wrapText="1"/>
      <protection/>
    </xf>
    <xf numFmtId="0" fontId="118" fillId="36" borderId="84" xfId="59" applyFont="1" applyFill="1" applyBorder="1" applyAlignment="1" applyProtection="1">
      <alignment horizontal="right" wrapText="1"/>
      <protection/>
    </xf>
    <xf numFmtId="10" fontId="22" fillId="37" borderId="39" xfId="59" applyNumberFormat="1" applyFont="1" applyFill="1" applyBorder="1" applyAlignment="1" applyProtection="1">
      <alignment horizontal="right"/>
      <protection/>
    </xf>
    <xf numFmtId="10" fontId="22" fillId="37" borderId="65" xfId="59" applyNumberFormat="1" applyFont="1" applyFill="1" applyBorder="1" applyAlignment="1" applyProtection="1">
      <alignment horizontal="right"/>
      <protection/>
    </xf>
    <xf numFmtId="0" fontId="22" fillId="34" borderId="12" xfId="59" applyFont="1" applyFill="1" applyBorder="1" applyAlignment="1" applyProtection="1">
      <alignment horizontal="left" vertical="center" wrapText="1"/>
      <protection/>
    </xf>
    <xf numFmtId="0" fontId="22" fillId="34" borderId="0" xfId="59" applyFont="1" applyFill="1" applyBorder="1" applyAlignment="1" applyProtection="1">
      <alignment horizontal="left" vertical="center" wrapText="1"/>
      <protection/>
    </xf>
    <xf numFmtId="0" fontId="22" fillId="34" borderId="15" xfId="59" applyFont="1" applyFill="1" applyBorder="1" applyAlignment="1" applyProtection="1">
      <alignment horizontal="left" vertical="center" wrapText="1"/>
      <protection/>
    </xf>
    <xf numFmtId="0" fontId="118" fillId="36" borderId="85" xfId="59" applyFont="1" applyFill="1" applyBorder="1" applyAlignment="1" applyProtection="1">
      <alignment horizontal="right" wrapText="1"/>
      <protection/>
    </xf>
    <xf numFmtId="44" fontId="9" fillId="37" borderId="53" xfId="59" applyNumberFormat="1" applyFont="1" applyFill="1" applyBorder="1" applyAlignment="1" applyProtection="1">
      <alignment horizontal="center"/>
      <protection/>
    </xf>
    <xf numFmtId="0" fontId="9" fillId="37" borderId="69" xfId="59" applyFont="1" applyFill="1" applyBorder="1" applyAlignment="1" applyProtection="1">
      <alignment horizontal="center"/>
      <protection/>
    </xf>
    <xf numFmtId="0" fontId="118" fillId="36" borderId="53" xfId="59" applyFont="1" applyFill="1" applyBorder="1" applyProtection="1">
      <alignment/>
      <protection/>
    </xf>
    <xf numFmtId="0" fontId="118" fillId="36" borderId="69" xfId="59" applyFont="1" applyFill="1" applyBorder="1" applyProtection="1">
      <alignment/>
      <protection/>
    </xf>
    <xf numFmtId="0" fontId="118" fillId="39" borderId="11" xfId="59" applyFont="1" applyFill="1" applyBorder="1" applyAlignment="1" applyProtection="1">
      <alignment horizontal="center" vertical="center"/>
      <protection/>
    </xf>
    <xf numFmtId="0" fontId="118" fillId="39" borderId="14" xfId="59" applyFont="1" applyFill="1" applyBorder="1" applyAlignment="1" applyProtection="1">
      <alignment horizontal="center" vertical="center"/>
      <protection/>
    </xf>
    <xf numFmtId="0" fontId="118" fillId="39" borderId="16" xfId="59" applyFont="1" applyFill="1" applyBorder="1" applyAlignment="1" applyProtection="1">
      <alignment horizontal="center" vertical="center"/>
      <protection/>
    </xf>
    <xf numFmtId="0" fontId="118" fillId="39" borderId="19" xfId="59" applyFont="1" applyFill="1" applyBorder="1" applyAlignment="1" applyProtection="1">
      <alignment horizontal="center" vertical="center"/>
      <protection/>
    </xf>
    <xf numFmtId="0" fontId="118" fillId="39" borderId="11" xfId="59" applyFont="1" applyFill="1" applyBorder="1" applyAlignment="1" applyProtection="1">
      <alignment horizontal="center"/>
      <protection/>
    </xf>
    <xf numFmtId="0" fontId="118" fillId="39" borderId="13" xfId="59" applyFont="1" applyFill="1" applyBorder="1" applyAlignment="1" applyProtection="1">
      <alignment horizontal="center"/>
      <protection/>
    </xf>
    <xf numFmtId="0" fontId="118" fillId="39" borderId="14" xfId="59" applyFont="1" applyFill="1" applyBorder="1" applyAlignment="1" applyProtection="1">
      <alignment horizontal="center"/>
      <protection/>
    </xf>
    <xf numFmtId="0" fontId="118" fillId="39" borderId="13" xfId="59" applyFont="1" applyFill="1" applyBorder="1" applyAlignment="1" applyProtection="1">
      <alignment horizontal="center" vertical="center"/>
      <protection/>
    </xf>
    <xf numFmtId="0" fontId="118" fillId="36" borderId="16" xfId="59" applyFont="1" applyFill="1" applyBorder="1" applyAlignment="1" applyProtection="1">
      <alignment horizontal="center"/>
      <protection/>
    </xf>
    <xf numFmtId="0" fontId="118" fillId="36" borderId="18" xfId="59" applyFont="1" applyFill="1" applyBorder="1" applyAlignment="1" applyProtection="1">
      <alignment horizontal="center"/>
      <protection/>
    </xf>
    <xf numFmtId="0" fontId="118" fillId="36" borderId="19" xfId="59" applyFont="1" applyFill="1" applyBorder="1" applyAlignment="1" applyProtection="1">
      <alignment horizontal="center"/>
      <protection/>
    </xf>
    <xf numFmtId="0" fontId="119" fillId="36" borderId="53" xfId="59" applyFont="1" applyFill="1" applyBorder="1" applyProtection="1">
      <alignment/>
      <protection/>
    </xf>
    <xf numFmtId="0" fontId="119" fillId="36" borderId="69" xfId="59" applyFont="1" applyFill="1" applyBorder="1" applyProtection="1">
      <alignment/>
      <protection/>
    </xf>
    <xf numFmtId="0" fontId="16" fillId="42" borderId="11" xfId="59" applyFont="1" applyFill="1" applyBorder="1" applyAlignment="1" applyProtection="1">
      <alignment horizontal="center" vertical="center" wrapText="1"/>
      <protection/>
    </xf>
    <xf numFmtId="0" fontId="16" fillId="42" borderId="13" xfId="59" applyFont="1" applyFill="1" applyBorder="1" applyAlignment="1" applyProtection="1">
      <alignment horizontal="center" vertical="center" wrapText="1"/>
      <protection/>
    </xf>
    <xf numFmtId="0" fontId="16" fillId="42" borderId="14" xfId="59" applyFont="1" applyFill="1" applyBorder="1" applyAlignment="1" applyProtection="1">
      <alignment horizontal="center" vertical="center" wrapText="1"/>
      <protection/>
    </xf>
    <xf numFmtId="0" fontId="16" fillId="42" borderId="16" xfId="59" applyFont="1" applyFill="1" applyBorder="1" applyAlignment="1" applyProtection="1">
      <alignment horizontal="center" vertical="center" wrapText="1"/>
      <protection/>
    </xf>
    <xf numFmtId="0" fontId="16" fillId="42" borderId="18" xfId="59" applyFont="1" applyFill="1" applyBorder="1" applyAlignment="1" applyProtection="1">
      <alignment horizontal="center" vertical="center" wrapText="1"/>
      <protection/>
    </xf>
    <xf numFmtId="0" fontId="16" fillId="42" borderId="19" xfId="59" applyFont="1" applyFill="1" applyBorder="1" applyAlignment="1" applyProtection="1">
      <alignment horizontal="center" vertical="center" wrapText="1"/>
      <protection/>
    </xf>
    <xf numFmtId="0" fontId="34" fillId="34" borderId="13" xfId="59" applyFont="1" applyFill="1" applyBorder="1" applyAlignment="1" applyProtection="1">
      <alignment horizontal="right"/>
      <protection/>
    </xf>
    <xf numFmtId="0" fontId="118" fillId="36" borderId="35" xfId="59" applyFont="1" applyFill="1" applyBorder="1" applyAlignment="1" applyProtection="1">
      <alignment horizontal="center" wrapText="1"/>
      <protection locked="0"/>
    </xf>
    <xf numFmtId="0" fontId="118" fillId="36" borderId="35" xfId="59" applyFont="1" applyFill="1" applyBorder="1" applyAlignment="1" applyProtection="1">
      <alignment horizontal="justify" wrapText="1"/>
      <protection/>
    </xf>
    <xf numFmtId="0" fontId="118" fillId="36" borderId="35" xfId="59" applyFont="1" applyFill="1" applyBorder="1" applyAlignment="1" applyProtection="1">
      <alignment horizontal="center" wrapText="1"/>
      <protection/>
    </xf>
    <xf numFmtId="0" fontId="22" fillId="2" borderId="50" xfId="59" applyFont="1" applyFill="1" applyBorder="1" applyAlignment="1" applyProtection="1">
      <alignment horizontal="left" wrapText="1"/>
      <protection locked="0"/>
    </xf>
    <xf numFmtId="0" fontId="22" fillId="2" borderId="31" xfId="59" applyFont="1" applyFill="1" applyBorder="1" applyAlignment="1" applyProtection="1">
      <alignment horizontal="left" wrapText="1"/>
      <protection locked="0"/>
    </xf>
    <xf numFmtId="0" fontId="118" fillId="36" borderId="79" xfId="59" applyFont="1" applyFill="1" applyBorder="1" applyAlignment="1" applyProtection="1">
      <alignment horizontal="center" wrapText="1"/>
      <protection/>
    </xf>
    <xf numFmtId="0" fontId="118" fillId="36" borderId="86" xfId="59" applyFont="1" applyFill="1" applyBorder="1" applyAlignment="1" applyProtection="1">
      <alignment horizontal="center" vertical="center" wrapText="1"/>
      <protection/>
    </xf>
    <xf numFmtId="0" fontId="118" fillId="36" borderId="87" xfId="59" applyFont="1" applyFill="1" applyBorder="1" applyAlignment="1" applyProtection="1">
      <alignment horizontal="center" vertical="center" wrapText="1"/>
      <protection/>
    </xf>
    <xf numFmtId="0" fontId="118" fillId="36" borderId="88" xfId="59" applyFont="1" applyFill="1" applyBorder="1" applyAlignment="1" applyProtection="1">
      <alignment horizontal="center" vertical="center" wrapText="1"/>
      <protection/>
    </xf>
    <xf numFmtId="0" fontId="22" fillId="2" borderId="74" xfId="59" applyFont="1" applyFill="1" applyBorder="1" applyAlignment="1" applyProtection="1">
      <alignment horizontal="left" wrapText="1"/>
      <protection locked="0"/>
    </xf>
    <xf numFmtId="0" fontId="22" fillId="2" borderId="61" xfId="59" applyFont="1" applyFill="1" applyBorder="1" applyAlignment="1" applyProtection="1">
      <alignment horizontal="left" wrapText="1"/>
      <protection locked="0"/>
    </xf>
    <xf numFmtId="0" fontId="22" fillId="0" borderId="12" xfId="59" applyFont="1" applyBorder="1" applyAlignment="1">
      <alignment horizontal="left" vertical="top" wrapText="1"/>
      <protection/>
    </xf>
    <xf numFmtId="0" fontId="22" fillId="0" borderId="0" xfId="59" applyFont="1" applyBorder="1" applyAlignment="1">
      <alignment horizontal="left" vertical="top" wrapText="1"/>
      <protection/>
    </xf>
    <xf numFmtId="0" fontId="22" fillId="0" borderId="15" xfId="59" applyFont="1" applyBorder="1" applyAlignment="1">
      <alignment horizontal="left" vertical="top" wrapText="1"/>
      <protection/>
    </xf>
    <xf numFmtId="0" fontId="22" fillId="34" borderId="0" xfId="59" applyNumberFormat="1" applyFont="1" applyFill="1" applyBorder="1" applyAlignment="1" applyProtection="1">
      <alignment horizontal="left" vertical="top" wrapText="1"/>
      <protection/>
    </xf>
    <xf numFmtId="0" fontId="118" fillId="35" borderId="0" xfId="59" applyFont="1" applyFill="1" applyBorder="1" applyProtection="1">
      <alignment/>
      <protection/>
    </xf>
    <xf numFmtId="0" fontId="34" fillId="35" borderId="0" xfId="59" applyFont="1" applyFill="1" applyBorder="1" applyAlignment="1" applyProtection="1">
      <alignment horizontal="right"/>
      <protection/>
    </xf>
    <xf numFmtId="0" fontId="149" fillId="34" borderId="0" xfId="59" applyFont="1" applyFill="1" applyBorder="1" applyAlignment="1" applyProtection="1">
      <alignment horizontal="center" wrapText="1"/>
      <protection/>
    </xf>
    <xf numFmtId="0" fontId="119" fillId="36" borderId="81" xfId="59" applyFont="1" applyFill="1" applyBorder="1" applyAlignment="1" applyProtection="1">
      <alignment horizontal="justify" vertical="top" wrapText="1"/>
      <protection/>
    </xf>
    <xf numFmtId="0" fontId="119" fillId="36" borderId="35" xfId="59" applyFont="1" applyFill="1" applyBorder="1" applyAlignment="1" applyProtection="1">
      <alignment horizontal="justify" vertical="top" wrapText="1"/>
      <protection/>
    </xf>
    <xf numFmtId="0" fontId="18" fillId="35" borderId="0" xfId="59" applyFont="1" applyFill="1" applyBorder="1" applyProtection="1">
      <alignment/>
      <protection/>
    </xf>
    <xf numFmtId="0" fontId="119" fillId="35" borderId="0" xfId="59" applyFont="1" applyFill="1" applyBorder="1" applyProtection="1">
      <alignment/>
      <protection/>
    </xf>
    <xf numFmtId="0" fontId="22" fillId="2" borderId="67" xfId="59" applyFont="1" applyFill="1" applyBorder="1" applyAlignment="1" applyProtection="1">
      <alignment horizontal="left" wrapText="1"/>
      <protection locked="0"/>
    </xf>
    <xf numFmtId="0" fontId="22" fillId="2" borderId="63" xfId="59" applyFont="1" applyFill="1" applyBorder="1" applyAlignment="1" applyProtection="1">
      <alignment horizontal="left" wrapText="1"/>
      <protection locked="0"/>
    </xf>
    <xf numFmtId="0" fontId="150" fillId="34" borderId="0" xfId="59" applyFont="1" applyFill="1" applyBorder="1" applyAlignment="1" applyProtection="1">
      <alignment horizontal="left" vertical="top" wrapText="1"/>
      <protection/>
    </xf>
    <xf numFmtId="0" fontId="112" fillId="0" borderId="0" xfId="0" applyFont="1" applyAlignment="1">
      <alignment horizontal="left" vertical="center" wrapText="1"/>
    </xf>
    <xf numFmtId="0" fontId="0" fillId="0" borderId="0" xfId="0" applyFill="1" applyAlignment="1">
      <alignment horizontal="center" vertical="top" wrapText="1"/>
    </xf>
    <xf numFmtId="0" fontId="136" fillId="34" borderId="0" xfId="62" applyFont="1" applyFill="1" applyBorder="1" applyAlignment="1" applyProtection="1">
      <alignment horizontal="center" wrapText="1"/>
      <protection/>
    </xf>
    <xf numFmtId="0" fontId="21" fillId="2" borderId="36" xfId="62" applyFont="1" applyFill="1" applyBorder="1" applyAlignment="1" applyProtection="1">
      <alignment horizontal="left" wrapText="1"/>
      <protection locked="0"/>
    </xf>
    <xf numFmtId="0" fontId="21" fillId="2" borderId="39" xfId="62" applyFont="1" applyFill="1" applyBorder="1" applyAlignment="1" applyProtection="1">
      <alignment horizontal="left" wrapText="1"/>
      <protection locked="0"/>
    </xf>
    <xf numFmtId="0" fontId="51" fillId="37" borderId="23" xfId="62" applyFont="1" applyFill="1" applyBorder="1" applyAlignment="1" applyProtection="1">
      <alignment horizontal="justify" vertical="top" wrapText="1"/>
      <protection/>
    </xf>
    <xf numFmtId="0" fontId="21" fillId="37" borderId="23" xfId="62" applyFont="1" applyFill="1" applyBorder="1" applyAlignment="1" applyProtection="1">
      <alignment horizontal="justify" vertical="top" wrapText="1"/>
      <protection/>
    </xf>
    <xf numFmtId="0" fontId="21" fillId="35" borderId="0" xfId="62" applyFont="1" applyFill="1" applyBorder="1" applyProtection="1">
      <alignment/>
      <protection/>
    </xf>
    <xf numFmtId="0" fontId="18" fillId="35" borderId="0" xfId="62" applyFont="1" applyFill="1" applyBorder="1" applyAlignment="1" applyProtection="1">
      <alignment horizontal="center"/>
      <protection/>
    </xf>
    <xf numFmtId="0" fontId="21" fillId="2" borderId="32" xfId="62" applyFont="1" applyFill="1" applyBorder="1" applyAlignment="1" applyProtection="1">
      <alignment horizontal="left" wrapText="1"/>
      <protection locked="0"/>
    </xf>
    <xf numFmtId="0" fontId="34" fillId="34" borderId="13" xfId="62" applyFont="1" applyFill="1" applyBorder="1" applyAlignment="1" applyProtection="1">
      <alignment horizontal="right"/>
      <protection/>
    </xf>
    <xf numFmtId="0" fontId="34" fillId="34" borderId="14" xfId="62" applyFont="1" applyFill="1" applyBorder="1" applyAlignment="1" applyProtection="1">
      <alignment horizontal="right"/>
      <protection/>
    </xf>
    <xf numFmtId="0" fontId="68" fillId="34" borderId="15" xfId="62" applyFont="1" applyFill="1" applyBorder="1" applyAlignment="1" applyProtection="1">
      <alignment horizontal="center" vertical="center"/>
      <protection/>
    </xf>
    <xf numFmtId="0" fontId="118" fillId="36" borderId="89" xfId="62" applyFont="1" applyFill="1" applyBorder="1" applyAlignment="1" applyProtection="1">
      <alignment horizontal="center" wrapText="1"/>
      <protection/>
    </xf>
    <xf numFmtId="0" fontId="118" fillId="36" borderId="90" xfId="62" applyFont="1" applyFill="1" applyBorder="1" applyAlignment="1" applyProtection="1">
      <alignment horizontal="center" wrapText="1"/>
      <protection/>
    </xf>
    <xf numFmtId="0" fontId="118" fillId="36" borderId="91" xfId="62" applyFont="1" applyFill="1" applyBorder="1" applyAlignment="1" applyProtection="1">
      <alignment horizontal="center" wrapText="1"/>
      <protection/>
    </xf>
    <xf numFmtId="0" fontId="118" fillId="36" borderId="92" xfId="62" applyFont="1" applyFill="1" applyBorder="1" applyAlignment="1" applyProtection="1">
      <alignment horizontal="center" wrapText="1"/>
      <protection/>
    </xf>
    <xf numFmtId="0" fontId="151" fillId="36" borderId="58" xfId="62" applyFont="1" applyFill="1" applyBorder="1" applyAlignment="1" applyProtection="1">
      <alignment horizontal="justify" vertical="top" wrapText="1"/>
      <protection/>
    </xf>
    <xf numFmtId="0" fontId="151" fillId="36" borderId="59" xfId="62" applyFont="1" applyFill="1" applyBorder="1" applyAlignment="1" applyProtection="1">
      <alignment horizontal="justify" vertical="top" wrapText="1"/>
      <protection/>
    </xf>
    <xf numFmtId="0" fontId="68" fillId="34" borderId="0" xfId="62" applyFont="1" applyFill="1" applyBorder="1" applyAlignment="1" applyProtection="1">
      <alignment horizontal="center" vertical="center" wrapText="1"/>
      <protection/>
    </xf>
    <xf numFmtId="0" fontId="118" fillId="36" borderId="53" xfId="62" applyFont="1" applyFill="1" applyBorder="1" applyProtection="1">
      <alignment/>
      <protection/>
    </xf>
    <xf numFmtId="0" fontId="118" fillId="36" borderId="69" xfId="62" applyFont="1" applyFill="1" applyBorder="1" applyProtection="1">
      <alignment/>
      <protection/>
    </xf>
    <xf numFmtId="0" fontId="118" fillId="39" borderId="11" xfId="62" applyFont="1" applyFill="1" applyBorder="1" applyAlignment="1" applyProtection="1">
      <alignment horizontal="center"/>
      <protection/>
    </xf>
    <xf numFmtId="0" fontId="118" fillId="39" borderId="13" xfId="62" applyFont="1" applyFill="1" applyBorder="1" applyAlignment="1" applyProtection="1">
      <alignment horizontal="center"/>
      <protection/>
    </xf>
    <xf numFmtId="0" fontId="118" fillId="39" borderId="14" xfId="62" applyFont="1" applyFill="1" applyBorder="1" applyAlignment="1" applyProtection="1">
      <alignment horizontal="center"/>
      <protection/>
    </xf>
    <xf numFmtId="0" fontId="118" fillId="36" borderId="12" xfId="62" applyFont="1" applyFill="1" applyBorder="1" applyAlignment="1" applyProtection="1">
      <alignment horizontal="center"/>
      <protection/>
    </xf>
    <xf numFmtId="0" fontId="118" fillId="36" borderId="0" xfId="62" applyFont="1" applyFill="1" applyBorder="1" applyAlignment="1" applyProtection="1">
      <alignment horizontal="center"/>
      <protection/>
    </xf>
    <xf numFmtId="0" fontId="118" fillId="36" borderId="18" xfId="62" applyFont="1" applyFill="1" applyBorder="1" applyAlignment="1" applyProtection="1">
      <alignment horizontal="center" vertical="center"/>
      <protection/>
    </xf>
    <xf numFmtId="0" fontId="118" fillId="36" borderId="16" xfId="62" applyFont="1" applyFill="1" applyBorder="1" applyAlignment="1" applyProtection="1">
      <alignment horizontal="center"/>
      <protection/>
    </xf>
    <xf numFmtId="0" fontId="118" fillId="36" borderId="18" xfId="62" applyFont="1" applyFill="1" applyBorder="1" applyAlignment="1" applyProtection="1">
      <alignment horizontal="center"/>
      <protection/>
    </xf>
    <xf numFmtId="0" fontId="118" fillId="36" borderId="19" xfId="62" applyFont="1" applyFill="1" applyBorder="1" applyAlignment="1" applyProtection="1">
      <alignment horizontal="center"/>
      <protection/>
    </xf>
    <xf numFmtId="0" fontId="119" fillId="36" borderId="53" xfId="62" applyFont="1" applyFill="1" applyBorder="1" applyProtection="1">
      <alignment/>
      <protection/>
    </xf>
    <xf numFmtId="0" fontId="119" fillId="36" borderId="69" xfId="62" applyFont="1" applyFill="1" applyBorder="1" applyProtection="1">
      <alignment/>
      <protection/>
    </xf>
    <xf numFmtId="0" fontId="118" fillId="36" borderId="58" xfId="62" applyFont="1" applyFill="1" applyBorder="1" applyAlignment="1" applyProtection="1">
      <alignment horizontal="right"/>
      <protection/>
    </xf>
    <xf numFmtId="0" fontId="118" fillId="36" borderId="93" xfId="62" applyFont="1" applyFill="1" applyBorder="1" applyAlignment="1" applyProtection="1">
      <alignment horizontal="right"/>
      <protection/>
    </xf>
    <xf numFmtId="0" fontId="21" fillId="2" borderId="94" xfId="62" applyFont="1" applyFill="1" applyBorder="1" applyAlignment="1" applyProtection="1">
      <alignment horizontal="center" wrapText="1"/>
      <protection locked="0"/>
    </xf>
    <xf numFmtId="0" fontId="21" fillId="2" borderId="19" xfId="62" applyFont="1" applyFill="1" applyBorder="1" applyAlignment="1" applyProtection="1">
      <alignment horizontal="center" wrapText="1"/>
      <protection locked="0"/>
    </xf>
    <xf numFmtId="0" fontId="118" fillId="39" borderId="16" xfId="62" applyFont="1" applyFill="1" applyBorder="1" applyAlignment="1" applyProtection="1">
      <alignment horizontal="center"/>
      <protection/>
    </xf>
    <xf numFmtId="0" fontId="118" fillId="39" borderId="19" xfId="62" applyFont="1" applyFill="1" applyBorder="1" applyAlignment="1" applyProtection="1">
      <alignment horizontal="center"/>
      <protection/>
    </xf>
    <xf numFmtId="0" fontId="18" fillId="34" borderId="0" xfId="62" applyFont="1" applyFill="1" applyBorder="1" applyAlignment="1" applyProtection="1">
      <alignment horizontal="center" vertical="center" wrapText="1"/>
      <protection/>
    </xf>
    <xf numFmtId="0" fontId="118" fillId="36" borderId="89" xfId="62" applyFont="1" applyFill="1" applyBorder="1" applyAlignment="1" applyProtection="1">
      <alignment horizontal="right"/>
      <protection/>
    </xf>
    <xf numFmtId="0" fontId="118" fillId="36" borderId="95" xfId="62" applyFont="1" applyFill="1" applyBorder="1" applyAlignment="1" applyProtection="1">
      <alignment horizontal="right"/>
      <protection/>
    </xf>
    <xf numFmtId="0" fontId="126" fillId="36" borderId="53" xfId="62" applyFont="1" applyFill="1" applyBorder="1" applyAlignment="1" applyProtection="1">
      <alignment horizontal="center" vertical="center" readingOrder="1"/>
      <protection/>
    </xf>
    <xf numFmtId="0" fontId="126" fillId="36" borderId="68" xfId="62" applyFont="1" applyFill="1" applyBorder="1" applyAlignment="1" applyProtection="1">
      <alignment horizontal="center" vertical="center" readingOrder="1"/>
      <protection/>
    </xf>
    <xf numFmtId="0" fontId="126" fillId="36" borderId="69" xfId="62" applyFont="1" applyFill="1" applyBorder="1" applyAlignment="1" applyProtection="1">
      <alignment horizontal="center" vertical="center" readingOrder="1"/>
      <protection/>
    </xf>
    <xf numFmtId="0" fontId="117" fillId="34" borderId="53" xfId="62" applyFont="1" applyFill="1" applyBorder="1" applyAlignment="1" applyProtection="1">
      <alignment horizontal="center" vertical="center"/>
      <protection/>
    </xf>
    <xf numFmtId="0" fontId="117" fillId="34" borderId="68" xfId="62" applyFont="1" applyFill="1" applyBorder="1" applyAlignment="1" applyProtection="1">
      <alignment horizontal="center" vertical="center"/>
      <protection/>
    </xf>
    <xf numFmtId="0" fontId="117" fillId="34" borderId="69" xfId="62" applyFont="1" applyFill="1" applyBorder="1" applyAlignment="1" applyProtection="1">
      <alignment horizontal="center" vertical="center"/>
      <protection/>
    </xf>
    <xf numFmtId="0" fontId="21" fillId="34" borderId="13" xfId="62" applyNumberFormat="1" applyFont="1" applyFill="1" applyBorder="1" applyAlignment="1" applyProtection="1">
      <alignment horizontal="left" vertical="center" wrapText="1"/>
      <protection/>
    </xf>
    <xf numFmtId="0" fontId="21" fillId="34" borderId="14" xfId="62" applyNumberFormat="1" applyFont="1" applyFill="1" applyBorder="1" applyAlignment="1" applyProtection="1">
      <alignment horizontal="left" vertical="center" wrapText="1"/>
      <protection/>
    </xf>
    <xf numFmtId="0" fontId="21" fillId="34" borderId="0" xfId="62" applyNumberFormat="1" applyFont="1" applyFill="1" applyBorder="1" applyAlignment="1" applyProtection="1">
      <alignment horizontal="left" vertical="center" wrapText="1"/>
      <protection/>
    </xf>
    <xf numFmtId="0" fontId="21" fillId="34" borderId="15" xfId="62" applyNumberFormat="1" applyFont="1" applyFill="1" applyBorder="1" applyAlignment="1" applyProtection="1">
      <alignment horizontal="left" vertical="center" wrapText="1"/>
      <protection/>
    </xf>
    <xf numFmtId="0" fontId="21" fillId="34" borderId="0" xfId="62" applyFont="1" applyFill="1" applyBorder="1" applyAlignment="1" applyProtection="1">
      <alignment horizontal="left" vertical="center" wrapText="1"/>
      <protection/>
    </xf>
    <xf numFmtId="0" fontId="21" fillId="34" borderId="15" xfId="62" applyFont="1" applyFill="1" applyBorder="1" applyAlignment="1" applyProtection="1">
      <alignment horizontal="left" vertical="center" wrapText="1"/>
      <protection/>
    </xf>
    <xf numFmtId="0" fontId="21" fillId="34" borderId="18" xfId="62" applyFont="1" applyFill="1" applyBorder="1" applyAlignment="1" applyProtection="1">
      <alignment horizontal="left" vertical="center" wrapText="1"/>
      <protection/>
    </xf>
    <xf numFmtId="0" fontId="21" fillId="34" borderId="19" xfId="62" applyFont="1" applyFill="1" applyBorder="1" applyAlignment="1" applyProtection="1">
      <alignment horizontal="left" vertical="center" wrapText="1"/>
      <protection/>
    </xf>
    <xf numFmtId="2" fontId="28" fillId="40" borderId="68" xfId="66" applyNumberFormat="1" applyFont="1" applyFill="1" applyBorder="1" applyAlignment="1" applyProtection="1">
      <alignment horizontal="center"/>
      <protection/>
    </xf>
    <xf numFmtId="2" fontId="28" fillId="40" borderId="69" xfId="66" applyNumberFormat="1" applyFont="1" applyFill="1" applyBorder="1" applyAlignment="1" applyProtection="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3 2" xfId="62"/>
    <cellStyle name="Normal 4" xfId="63"/>
    <cellStyle name="Note" xfId="64"/>
    <cellStyle name="Output" xfId="65"/>
    <cellStyle name="Percent" xfId="66"/>
    <cellStyle name="Percent 2" xfId="67"/>
    <cellStyle name="Title" xfId="68"/>
    <cellStyle name="Total" xfId="69"/>
    <cellStyle name="Warning Text" xfId="70"/>
  </cellStyles>
  <dxfs count="2">
    <dxf>
      <font>
        <color theme="0"/>
      </font>
      <fill>
        <patternFill>
          <bgColor theme="0"/>
        </patternFill>
      </fill>
      <border>
        <left/>
        <right/>
        <top/>
        <bottom/>
      </border>
    </dxf>
    <dxf>
      <font>
        <color theme="0"/>
      </font>
      <fill>
        <patternFill>
          <bgColor theme="0"/>
        </patternFill>
      </fill>
      <border>
        <left>
          <color rgb="FF000000"/>
        </left>
        <right>
          <color rgb="FF000000"/>
        </right>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18</xdr:row>
      <xdr:rowOff>66675</xdr:rowOff>
    </xdr:from>
    <xdr:to>
      <xdr:col>3</xdr:col>
      <xdr:colOff>762000</xdr:colOff>
      <xdr:row>31</xdr:row>
      <xdr:rowOff>133350</xdr:rowOff>
    </xdr:to>
    <xdr:sp>
      <xdr:nvSpPr>
        <xdr:cNvPr id="1" name="Right Brace 4"/>
        <xdr:cNvSpPr>
          <a:spLocks/>
        </xdr:cNvSpPr>
      </xdr:nvSpPr>
      <xdr:spPr>
        <a:xfrm>
          <a:off x="3667125" y="4124325"/>
          <a:ext cx="295275" cy="25431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towns\Local%20Settings\Temporary%20Internet%20Files\Content.Outlook\JTH1D0R8\Small%20Grants%20Application%20Form-%20For%20COMMS%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gency_All\Partnerships\Grant%20Giving%20Programs\Application%20and%20Completion%20Report%20forms\Most%20Current%20Version\Small%20Grants%20Application%20Form%20GEF%206-25-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gency_All\Partnerships\Grant%20Giving%20Programs\Joint%20guidance%20&amp;%20tools\Web-based%20Database\Supplimental%20Excel%20Forms\Small%20Grants%20Budget%20Workshe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gency_All\Partnerships\Grant%20Giving%20Programs\Application%20and%20Completion%20Report%20forms\Most%20Current%20Version\Small%20Grants%20Completion%20Report%20GEF%206-25-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ctowns\Local%20Settings\Temporary%20Internet%20Files\Content.Outlook\JTH1D0R8\Combined%20Grant%20Application%20Draft%20-%204.3.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structions"/>
      <sheetName val="1. Classification &amp; Budget"/>
      <sheetName val="2. Questionnaire"/>
      <sheetName val="3. Goals &amp; Objectives"/>
      <sheetName val="4. Timeline"/>
      <sheetName val="5. Evaluation Planning"/>
      <sheetName val="DO NO HARM"/>
      <sheetName val="6. Detailed Budget"/>
      <sheetName val="Grant Selection Menu"/>
      <sheetName val="9. PCPP - Referrals"/>
      <sheetName val="SPA Menu"/>
      <sheetName val="8. SPA Projects"/>
      <sheetName val="SPA EnviroSheet"/>
      <sheetName val="SPA Program Element Dropdown"/>
      <sheetName val="SPA Elements and Indicators"/>
      <sheetName val="Custom SPA Indicators"/>
      <sheetName val="Custom SPA Indicator Source"/>
      <sheetName val="Custom SPA Indicators Labels"/>
      <sheetName val="7. VAST Projects"/>
      <sheetName val="11. ECPA Indicators"/>
      <sheetName val="12. WAFSP"/>
      <sheetName val="FTF Indicators"/>
      <sheetName val="WAFSPIndicators"/>
      <sheetName val="EnvironReviewWAFSP"/>
      <sheetName val="NaturalResources"/>
      <sheetName val="EnvironReport"/>
      <sheetName val="Print"/>
      <sheetName val="PCV Liability"/>
      <sheetName val="Project Agreement"/>
      <sheetName val="10. PCPP - Press Auth Form"/>
      <sheetName val="End"/>
      <sheetName val="Lookup"/>
      <sheetName val="Data"/>
    </sheetNames>
    <sheetDataSet>
      <sheetData sheetId="12">
        <row r="12">
          <cell r="E12" t="str">
            <v>3.1.8, Water Supply and Sanitation</v>
          </cell>
        </row>
      </sheetData>
      <sheetData sheetId="32">
        <row r="1">
          <cell r="D1" t="str">
            <v>Albania</v>
          </cell>
          <cell r="E1">
            <v>304</v>
          </cell>
        </row>
        <row r="2">
          <cell r="D2" t="str">
            <v>Armenia</v>
          </cell>
          <cell r="E2">
            <v>305</v>
          </cell>
          <cell r="G2" t="str">
            <v>X</v>
          </cell>
        </row>
        <row r="3">
          <cell r="D3" t="str">
            <v>Azerbaijan</v>
          </cell>
          <cell r="E3">
            <v>314</v>
          </cell>
        </row>
        <row r="4">
          <cell r="D4" t="str">
            <v>Belize</v>
          </cell>
          <cell r="E4">
            <v>535</v>
          </cell>
        </row>
        <row r="5">
          <cell r="D5" t="str">
            <v>Benin</v>
          </cell>
          <cell r="E5">
            <v>680</v>
          </cell>
        </row>
        <row r="6">
          <cell r="D6" t="str">
            <v>Bolivia</v>
          </cell>
          <cell r="E6">
            <v>511</v>
          </cell>
        </row>
        <row r="7">
          <cell r="D7" t="str">
            <v>Botswana</v>
          </cell>
          <cell r="E7">
            <v>637</v>
          </cell>
        </row>
        <row r="8">
          <cell r="D8" t="str">
            <v>Bulgaria</v>
          </cell>
          <cell r="E8">
            <v>313</v>
          </cell>
        </row>
        <row r="9">
          <cell r="D9" t="str">
            <v>Burkina Faso</v>
          </cell>
          <cell r="E9">
            <v>686</v>
          </cell>
        </row>
        <row r="10">
          <cell r="D10" t="str">
            <v>Cambodia</v>
          </cell>
          <cell r="E10">
            <v>303</v>
          </cell>
        </row>
        <row r="11">
          <cell r="D11" t="str">
            <v>Cameroon</v>
          </cell>
          <cell r="E11">
            <v>694</v>
          </cell>
        </row>
        <row r="12">
          <cell r="D12" t="str">
            <v>Cape Verde</v>
          </cell>
          <cell r="E12">
            <v>655</v>
          </cell>
        </row>
        <row r="13">
          <cell r="D13" t="str">
            <v>China</v>
          </cell>
          <cell r="E13">
            <v>366</v>
          </cell>
        </row>
        <row r="14">
          <cell r="D14" t="str">
            <v>Colombia</v>
          </cell>
          <cell r="E14">
            <v>514</v>
          </cell>
        </row>
        <row r="15">
          <cell r="D15" t="str">
            <v>Costa Rica</v>
          </cell>
          <cell r="E15">
            <v>515</v>
          </cell>
        </row>
        <row r="16">
          <cell r="D16" t="str">
            <v>Dominican Republic</v>
          </cell>
          <cell r="E16">
            <v>517</v>
          </cell>
        </row>
        <row r="17">
          <cell r="D17" t="str">
            <v>Eastern Caribbean</v>
          </cell>
          <cell r="E17">
            <v>538</v>
          </cell>
        </row>
        <row r="18">
          <cell r="D18" t="str">
            <v>Ecuador</v>
          </cell>
          <cell r="E18">
            <v>518</v>
          </cell>
        </row>
        <row r="19">
          <cell r="D19" t="str">
            <v>El Salvador</v>
          </cell>
          <cell r="E19">
            <v>519</v>
          </cell>
        </row>
        <row r="20">
          <cell r="D20" t="str">
            <v>Ethiopia</v>
          </cell>
          <cell r="E20">
            <v>663</v>
          </cell>
        </row>
        <row r="21">
          <cell r="D21" t="str">
            <v>Fiji</v>
          </cell>
          <cell r="E21">
            <v>411</v>
          </cell>
        </row>
        <row r="22">
          <cell r="D22" t="str">
            <v>The Gambia</v>
          </cell>
          <cell r="E22">
            <v>635</v>
          </cell>
        </row>
        <row r="23">
          <cell r="D23" t="str">
            <v>Georgia</v>
          </cell>
          <cell r="E23">
            <v>242</v>
          </cell>
        </row>
        <row r="24">
          <cell r="D24" t="str">
            <v>Ghana</v>
          </cell>
          <cell r="E24">
            <v>641</v>
          </cell>
        </row>
        <row r="25">
          <cell r="D25" t="str">
            <v>Guatemala</v>
          </cell>
          <cell r="E25">
            <v>520</v>
          </cell>
        </row>
        <row r="26">
          <cell r="D26" t="str">
            <v>Guinea</v>
          </cell>
          <cell r="E26">
            <v>675</v>
          </cell>
        </row>
        <row r="27">
          <cell r="D27" t="str">
            <v>Guyana</v>
          </cell>
          <cell r="E27">
            <v>504</v>
          </cell>
        </row>
        <row r="28">
          <cell r="D28" t="str">
            <v>Honduras</v>
          </cell>
          <cell r="E28">
            <v>522</v>
          </cell>
        </row>
        <row r="29">
          <cell r="D29" t="str">
            <v>Indonesia</v>
          </cell>
          <cell r="E29">
            <v>497</v>
          </cell>
        </row>
        <row r="30">
          <cell r="D30" t="str">
            <v>Jamaica</v>
          </cell>
          <cell r="E30">
            <v>532</v>
          </cell>
        </row>
        <row r="31">
          <cell r="D31" t="str">
            <v>Jordan</v>
          </cell>
          <cell r="E31">
            <v>440</v>
          </cell>
        </row>
        <row r="32">
          <cell r="D32" t="str">
            <v>Kazakhstan</v>
          </cell>
          <cell r="E32">
            <v>306</v>
          </cell>
        </row>
        <row r="33">
          <cell r="D33" t="str">
            <v>Kenya</v>
          </cell>
          <cell r="E33">
            <v>615</v>
          </cell>
        </row>
        <row r="34">
          <cell r="D34" t="str">
            <v>Kyrgyz Republic</v>
          </cell>
          <cell r="E34">
            <v>307</v>
          </cell>
        </row>
        <row r="35">
          <cell r="D35" t="str">
            <v>Lesotho</v>
          </cell>
          <cell r="E35">
            <v>632</v>
          </cell>
        </row>
        <row r="36">
          <cell r="D36" t="str">
            <v>Liberia</v>
          </cell>
          <cell r="E36">
            <v>669</v>
          </cell>
        </row>
        <row r="37">
          <cell r="D37" t="str">
            <v>Macedonia</v>
          </cell>
          <cell r="E37">
            <v>249</v>
          </cell>
        </row>
        <row r="38">
          <cell r="D38" t="str">
            <v>Madagascar</v>
          </cell>
          <cell r="E38">
            <v>684</v>
          </cell>
        </row>
        <row r="39">
          <cell r="D39" t="str">
            <v>Malawi</v>
          </cell>
          <cell r="E39">
            <v>614</v>
          </cell>
        </row>
        <row r="40">
          <cell r="D40" t="str">
            <v>Mali</v>
          </cell>
          <cell r="E40">
            <v>688</v>
          </cell>
        </row>
        <row r="41">
          <cell r="D41" t="str">
            <v>Mexico</v>
          </cell>
          <cell r="E41">
            <v>510</v>
          </cell>
        </row>
        <row r="42">
          <cell r="D42" t="str">
            <v>Micronesia and Palau</v>
          </cell>
          <cell r="E42">
            <v>401</v>
          </cell>
        </row>
        <row r="43">
          <cell r="D43" t="str">
            <v>Moldova</v>
          </cell>
          <cell r="E43">
            <v>261</v>
          </cell>
        </row>
        <row r="44">
          <cell r="D44" t="str">
            <v>Mongolia</v>
          </cell>
          <cell r="E44">
            <v>309</v>
          </cell>
        </row>
        <row r="45">
          <cell r="D45" t="str">
            <v>Morocco</v>
          </cell>
          <cell r="E45">
            <v>378</v>
          </cell>
        </row>
        <row r="46">
          <cell r="D46" t="str">
            <v>Mozambique</v>
          </cell>
          <cell r="E46">
            <v>640</v>
          </cell>
        </row>
        <row r="47">
          <cell r="D47" t="str">
            <v>Namibia</v>
          </cell>
          <cell r="E47">
            <v>697</v>
          </cell>
        </row>
        <row r="48">
          <cell r="D48" t="str">
            <v>Nepal</v>
          </cell>
          <cell r="E48">
            <v>367</v>
          </cell>
        </row>
        <row r="49">
          <cell r="D49" t="str">
            <v>Nicaragua</v>
          </cell>
          <cell r="E49">
            <v>524</v>
          </cell>
        </row>
        <row r="50">
          <cell r="D50" t="str">
            <v>Niger</v>
          </cell>
          <cell r="E50">
            <v>683</v>
          </cell>
        </row>
        <row r="51">
          <cell r="D51" t="str">
            <v>Panama</v>
          </cell>
          <cell r="E51">
            <v>525</v>
          </cell>
        </row>
        <row r="52">
          <cell r="D52" t="str">
            <v>Paraguay</v>
          </cell>
          <cell r="E52">
            <v>526</v>
          </cell>
        </row>
        <row r="53">
          <cell r="D53" t="str">
            <v>Peru</v>
          </cell>
          <cell r="E53">
            <v>527</v>
          </cell>
        </row>
        <row r="54">
          <cell r="D54" t="str">
            <v>Philippines</v>
          </cell>
          <cell r="E54">
            <v>492</v>
          </cell>
        </row>
        <row r="55">
          <cell r="D55" t="str">
            <v>Romania</v>
          </cell>
          <cell r="E55">
            <v>403</v>
          </cell>
        </row>
        <row r="56">
          <cell r="D56" t="str">
            <v>Rwanda</v>
          </cell>
          <cell r="E56">
            <v>696</v>
          </cell>
        </row>
        <row r="57">
          <cell r="D57" t="str">
            <v>Samoa</v>
          </cell>
          <cell r="E57">
            <v>491</v>
          </cell>
        </row>
        <row r="58">
          <cell r="D58" t="str">
            <v>Senegal</v>
          </cell>
          <cell r="E58">
            <v>685</v>
          </cell>
        </row>
        <row r="59">
          <cell r="D59" t="str">
            <v>Sierra Leone</v>
          </cell>
          <cell r="E59">
            <v>636</v>
          </cell>
        </row>
        <row r="60">
          <cell r="D60" t="str">
            <v>South Africa</v>
          </cell>
          <cell r="E60">
            <v>674</v>
          </cell>
        </row>
        <row r="61">
          <cell r="D61" t="str">
            <v>Suriname</v>
          </cell>
          <cell r="E61">
            <v>568</v>
          </cell>
        </row>
        <row r="62">
          <cell r="D62" t="str">
            <v>Swaziland</v>
          </cell>
          <cell r="E62">
            <v>645</v>
          </cell>
        </row>
        <row r="63">
          <cell r="D63" t="str">
            <v>Tanzania</v>
          </cell>
          <cell r="E63">
            <v>621</v>
          </cell>
        </row>
        <row r="64">
          <cell r="D64" t="str">
            <v>Thailand</v>
          </cell>
          <cell r="E64">
            <v>493</v>
          </cell>
        </row>
        <row r="65">
          <cell r="D65" t="str">
            <v>Togo</v>
          </cell>
          <cell r="E65">
            <v>693</v>
          </cell>
        </row>
        <row r="66">
          <cell r="D66" t="str">
            <v>Tonga</v>
          </cell>
          <cell r="E66">
            <v>421</v>
          </cell>
        </row>
        <row r="67">
          <cell r="D67" t="str">
            <v>Turkmenistan</v>
          </cell>
          <cell r="E67">
            <v>315</v>
          </cell>
        </row>
        <row r="68">
          <cell r="D68" t="str">
            <v>Uganda</v>
          </cell>
          <cell r="E68">
            <v>617</v>
          </cell>
        </row>
        <row r="69">
          <cell r="D69" t="str">
            <v>Ukraine</v>
          </cell>
          <cell r="E69">
            <v>343</v>
          </cell>
        </row>
        <row r="70">
          <cell r="D70" t="str">
            <v>Vanuatu</v>
          </cell>
          <cell r="E70">
            <v>461</v>
          </cell>
        </row>
        <row r="71">
          <cell r="D71" t="str">
            <v>Zambia</v>
          </cell>
          <cell r="E71">
            <v>611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structions"/>
      <sheetName val="1. Classification &amp; Budget"/>
      <sheetName val="2. Questionnaire"/>
      <sheetName val="3. Goals &amp; Objectives"/>
      <sheetName val="4. Timeline"/>
      <sheetName val="5. Evaluation Planning"/>
      <sheetName val="DO NO HARM"/>
      <sheetName val="6. Detailed Budget"/>
      <sheetName val="Grant Selection Menu"/>
      <sheetName val="9. PCPP - Referrals"/>
      <sheetName val="SPA Menu"/>
      <sheetName val="8. SPA Projects"/>
      <sheetName val="SPA Program Element Dropdown"/>
      <sheetName val="SPA Elements and Indicators"/>
      <sheetName val="Custom SPA Indicators"/>
      <sheetName val="Custom SPA Indicator Source"/>
      <sheetName val="Custom SPA Indicators Labels"/>
      <sheetName val="SPAEnviro"/>
      <sheetName val="7. VAST Projects"/>
      <sheetName val="11. ECPA Indicators"/>
      <sheetName val="12. WAFSP"/>
      <sheetName val="FTF Indicators"/>
      <sheetName val="WAFSPIndicators"/>
      <sheetName val="FTFEnvironment Form"/>
      <sheetName val="Print"/>
      <sheetName val="PCV Liability"/>
      <sheetName val="Project Agreement"/>
      <sheetName val="10. PCPP - Press Auth Form"/>
      <sheetName val="End"/>
      <sheetName val="Lookup"/>
      <sheetName val="Data"/>
      <sheetName val="GEF"/>
    </sheetNames>
    <sheetDataSet>
      <sheetData sheetId="2">
        <row r="7">
          <cell r="Q7" t="str">
            <v/>
          </cell>
        </row>
      </sheetData>
      <sheetData sheetId="13">
        <row r="2">
          <cell r="A2" t="str">
            <v>Albania</v>
          </cell>
        </row>
        <row r="3">
          <cell r="A3" t="str">
            <v>Armenia</v>
          </cell>
        </row>
        <row r="4">
          <cell r="A4" t="str">
            <v>Armenia</v>
          </cell>
        </row>
        <row r="5">
          <cell r="A5" t="str">
            <v>Armenia</v>
          </cell>
        </row>
        <row r="6">
          <cell r="A6" t="str">
            <v>Azerbaijan</v>
          </cell>
        </row>
        <row r="7">
          <cell r="A7" t="str">
            <v>Benin</v>
          </cell>
        </row>
        <row r="8">
          <cell r="A8" t="str">
            <v>Benin</v>
          </cell>
        </row>
        <row r="9">
          <cell r="A9" t="str">
            <v>Benin</v>
          </cell>
        </row>
        <row r="10">
          <cell r="A10" t="str">
            <v>Benin</v>
          </cell>
        </row>
        <row r="11">
          <cell r="A11" t="str">
            <v>Benin</v>
          </cell>
        </row>
        <row r="12">
          <cell r="A12" t="str">
            <v>Benin</v>
          </cell>
        </row>
        <row r="13">
          <cell r="A13" t="str">
            <v>Burkina Faso</v>
          </cell>
        </row>
        <row r="14">
          <cell r="A14" t="str">
            <v>Burkina Faso</v>
          </cell>
        </row>
        <row r="15">
          <cell r="A15" t="str">
            <v>Burkina Faso</v>
          </cell>
        </row>
        <row r="16">
          <cell r="A16" t="str">
            <v>Burkina Faso</v>
          </cell>
        </row>
        <row r="17">
          <cell r="A17" t="str">
            <v>Cambodia</v>
          </cell>
        </row>
        <row r="18">
          <cell r="A18" t="str">
            <v>Cambodia</v>
          </cell>
        </row>
        <row r="19">
          <cell r="A19" t="str">
            <v>Cambodia</v>
          </cell>
        </row>
        <row r="20">
          <cell r="A20" t="str">
            <v>Cambodia</v>
          </cell>
        </row>
        <row r="21">
          <cell r="A21" t="str">
            <v>Cameroon</v>
          </cell>
        </row>
        <row r="22">
          <cell r="A22" t="str">
            <v>Cape Verde</v>
          </cell>
        </row>
        <row r="23">
          <cell r="A23" t="str">
            <v>Colombia</v>
          </cell>
        </row>
        <row r="24">
          <cell r="A24" t="str">
            <v>Colombia</v>
          </cell>
        </row>
        <row r="25">
          <cell r="A25" t="str">
            <v>Costa Rica</v>
          </cell>
        </row>
        <row r="26">
          <cell r="A26" t="str">
            <v>Dominican Republic</v>
          </cell>
        </row>
        <row r="27">
          <cell r="A27" t="str">
            <v>Dominican Republic</v>
          </cell>
        </row>
        <row r="28">
          <cell r="A28" t="str">
            <v>Dominican Republic</v>
          </cell>
        </row>
        <row r="29">
          <cell r="A29" t="str">
            <v>Dominican Republic</v>
          </cell>
        </row>
        <row r="30">
          <cell r="A30" t="str">
            <v>Dominican Republic</v>
          </cell>
        </row>
        <row r="31">
          <cell r="A31" t="str">
            <v>Eastern Caribbean</v>
          </cell>
        </row>
        <row r="32">
          <cell r="A32" t="str">
            <v>Eastern Caribbean</v>
          </cell>
        </row>
        <row r="33">
          <cell r="A33" t="str">
            <v>Eastern Caribbean</v>
          </cell>
        </row>
        <row r="34">
          <cell r="A34" t="str">
            <v>Eastern Caribbean</v>
          </cell>
        </row>
        <row r="35">
          <cell r="A35" t="str">
            <v>Eastern Caribbean</v>
          </cell>
        </row>
        <row r="36">
          <cell r="A36" t="str">
            <v>Ecuador</v>
          </cell>
        </row>
        <row r="37">
          <cell r="A37" t="str">
            <v>El Salvador</v>
          </cell>
        </row>
        <row r="38">
          <cell r="A38" t="str">
            <v>El Salvador</v>
          </cell>
        </row>
        <row r="39">
          <cell r="A39" t="str">
            <v>El Salvador</v>
          </cell>
        </row>
        <row r="40">
          <cell r="A40" t="str">
            <v>El Salvador</v>
          </cell>
        </row>
        <row r="41">
          <cell r="A41" t="str">
            <v>Ethiopia</v>
          </cell>
        </row>
        <row r="42">
          <cell r="A42" t="str">
            <v>Fiji</v>
          </cell>
        </row>
        <row r="43">
          <cell r="A43" t="str">
            <v>Georgia</v>
          </cell>
        </row>
        <row r="44">
          <cell r="A44" t="str">
            <v>Ghana</v>
          </cell>
        </row>
        <row r="45">
          <cell r="A45" t="str">
            <v>Ghana</v>
          </cell>
        </row>
        <row r="46">
          <cell r="A46" t="str">
            <v>Ghana</v>
          </cell>
        </row>
        <row r="47">
          <cell r="A47" t="str">
            <v>Ghana</v>
          </cell>
        </row>
        <row r="48">
          <cell r="A48" t="str">
            <v>Ghana</v>
          </cell>
        </row>
        <row r="49">
          <cell r="A49" t="str">
            <v>Ghana</v>
          </cell>
        </row>
        <row r="50">
          <cell r="A50" t="str">
            <v>Ghana</v>
          </cell>
        </row>
        <row r="51">
          <cell r="A51" t="str">
            <v>Guatemala</v>
          </cell>
        </row>
        <row r="52">
          <cell r="A52" t="str">
            <v>Guatemala</v>
          </cell>
        </row>
        <row r="53">
          <cell r="A53" t="str">
            <v>Guatemala</v>
          </cell>
        </row>
        <row r="54">
          <cell r="A54" t="str">
            <v>Guatemala</v>
          </cell>
        </row>
        <row r="55">
          <cell r="A55" t="str">
            <v>Guinea</v>
          </cell>
        </row>
        <row r="56">
          <cell r="A56" t="str">
            <v>Guinea</v>
          </cell>
        </row>
        <row r="57">
          <cell r="A57" t="str">
            <v>Guinea</v>
          </cell>
        </row>
        <row r="58">
          <cell r="A58" t="str">
            <v>Guinea</v>
          </cell>
        </row>
        <row r="59">
          <cell r="A59" t="str">
            <v>Guinea</v>
          </cell>
        </row>
        <row r="60">
          <cell r="A60" t="str">
            <v>Guinea</v>
          </cell>
        </row>
        <row r="61">
          <cell r="A61" t="str">
            <v>Guinea</v>
          </cell>
        </row>
        <row r="62">
          <cell r="A62" t="str">
            <v>Guyana</v>
          </cell>
        </row>
        <row r="63">
          <cell r="A63" t="str">
            <v>Guyana</v>
          </cell>
        </row>
        <row r="64">
          <cell r="A64" t="str">
            <v>Jamaica</v>
          </cell>
        </row>
        <row r="65">
          <cell r="A65" t="str">
            <v>Jamaica</v>
          </cell>
        </row>
        <row r="66">
          <cell r="A66" t="str">
            <v>Jamaica</v>
          </cell>
        </row>
        <row r="67">
          <cell r="A67" t="str">
            <v>Jamaica</v>
          </cell>
        </row>
        <row r="68">
          <cell r="A68" t="str">
            <v>Jamaica</v>
          </cell>
        </row>
        <row r="69">
          <cell r="A69" t="str">
            <v>Jamaica</v>
          </cell>
        </row>
        <row r="70">
          <cell r="A70" t="str">
            <v>Jamaica</v>
          </cell>
        </row>
        <row r="71">
          <cell r="A71" t="str">
            <v>Jamaica</v>
          </cell>
        </row>
        <row r="72">
          <cell r="A72" t="str">
            <v>Jordan</v>
          </cell>
        </row>
        <row r="73">
          <cell r="A73" t="str">
            <v>Kazakhstan</v>
          </cell>
        </row>
        <row r="74">
          <cell r="A74" t="str">
            <v>Kazakhstan</v>
          </cell>
        </row>
        <row r="75">
          <cell r="A75" t="str">
            <v>Kazakhstan</v>
          </cell>
        </row>
        <row r="76">
          <cell r="A76" t="str">
            <v>Kazakhstan</v>
          </cell>
        </row>
        <row r="77">
          <cell r="A77" t="str">
            <v>Kazakhstan</v>
          </cell>
        </row>
        <row r="78">
          <cell r="A78" t="str">
            <v>Kazakhstan</v>
          </cell>
        </row>
        <row r="79">
          <cell r="A79" t="str">
            <v>Kazakhstan</v>
          </cell>
        </row>
        <row r="80">
          <cell r="A80" t="str">
            <v>Kazakhstan</v>
          </cell>
        </row>
        <row r="81">
          <cell r="A81" t="str">
            <v>Kazakhstan</v>
          </cell>
        </row>
        <row r="82">
          <cell r="A82" t="str">
            <v>Kyrgyz Republic</v>
          </cell>
        </row>
        <row r="83">
          <cell r="A83" t="str">
            <v>Kyrgyz Republic</v>
          </cell>
        </row>
        <row r="84">
          <cell r="A84" t="str">
            <v>Kyrgyz Republic</v>
          </cell>
        </row>
        <row r="85">
          <cell r="A85" t="str">
            <v>Kyrgyz Republic</v>
          </cell>
        </row>
        <row r="86">
          <cell r="A86" t="str">
            <v>Kyrgyz Republic</v>
          </cell>
        </row>
        <row r="87">
          <cell r="A87" t="str">
            <v>Kyrgyz Republic</v>
          </cell>
        </row>
        <row r="88">
          <cell r="A88" t="str">
            <v>Kyrgyz Republic</v>
          </cell>
        </row>
        <row r="89">
          <cell r="A89" t="str">
            <v>Kyrgyz Republic</v>
          </cell>
        </row>
        <row r="90">
          <cell r="A90" t="str">
            <v>Kyrgyz Republic</v>
          </cell>
        </row>
        <row r="91">
          <cell r="A91" t="str">
            <v>Kyrgyz Republic</v>
          </cell>
        </row>
        <row r="92">
          <cell r="A92" t="str">
            <v>Liberia</v>
          </cell>
        </row>
        <row r="93">
          <cell r="A93" t="str">
            <v>Liberia</v>
          </cell>
        </row>
        <row r="94">
          <cell r="A94" t="str">
            <v>Liberia</v>
          </cell>
        </row>
        <row r="95">
          <cell r="A95" t="str">
            <v>Liberia</v>
          </cell>
        </row>
        <row r="96">
          <cell r="A96" t="str">
            <v>Macedonia</v>
          </cell>
        </row>
        <row r="97">
          <cell r="A97" t="str">
            <v>Madagascar</v>
          </cell>
        </row>
        <row r="98">
          <cell r="A98" t="str">
            <v>Madagascar</v>
          </cell>
        </row>
        <row r="99">
          <cell r="A99" t="str">
            <v>Malawi</v>
          </cell>
        </row>
        <row r="100">
          <cell r="A100" t="str">
            <v>Malawi</v>
          </cell>
        </row>
        <row r="101">
          <cell r="A101" t="str">
            <v>Malawi</v>
          </cell>
        </row>
        <row r="102">
          <cell r="A102" t="str">
            <v>Malawi</v>
          </cell>
        </row>
        <row r="103">
          <cell r="A103" t="str">
            <v>Malawi</v>
          </cell>
        </row>
        <row r="104">
          <cell r="A104" t="str">
            <v>Malawi</v>
          </cell>
        </row>
        <row r="105">
          <cell r="A105" t="str">
            <v>Malawi</v>
          </cell>
        </row>
        <row r="106">
          <cell r="A106" t="str">
            <v>Mali</v>
          </cell>
        </row>
        <row r="107">
          <cell r="A107" t="str">
            <v>Mali</v>
          </cell>
        </row>
        <row r="108">
          <cell r="A108" t="str">
            <v>Mali</v>
          </cell>
        </row>
        <row r="109">
          <cell r="A109" t="str">
            <v>Mali</v>
          </cell>
        </row>
        <row r="110">
          <cell r="A110" t="str">
            <v>Mali</v>
          </cell>
        </row>
        <row r="111">
          <cell r="A111" t="str">
            <v>Mali</v>
          </cell>
        </row>
        <row r="112">
          <cell r="A112" t="str">
            <v>Mali</v>
          </cell>
        </row>
        <row r="113">
          <cell r="A113" t="str">
            <v>Mali</v>
          </cell>
        </row>
        <row r="114">
          <cell r="A114" t="str">
            <v>Mali</v>
          </cell>
        </row>
        <row r="115">
          <cell r="A115" t="str">
            <v>Mali</v>
          </cell>
        </row>
        <row r="116">
          <cell r="A116" t="str">
            <v>Mali</v>
          </cell>
        </row>
        <row r="117">
          <cell r="A117" t="str">
            <v>Mexico</v>
          </cell>
        </row>
        <row r="118">
          <cell r="A118" t="str">
            <v>Mexico</v>
          </cell>
        </row>
        <row r="119">
          <cell r="A119" t="str">
            <v>Mexico</v>
          </cell>
        </row>
        <row r="120">
          <cell r="A120" t="str">
            <v>Micronesia</v>
          </cell>
        </row>
        <row r="121">
          <cell r="A121" t="str">
            <v>Moldova</v>
          </cell>
        </row>
        <row r="122">
          <cell r="A122" t="str">
            <v>Moldova</v>
          </cell>
        </row>
        <row r="123">
          <cell r="A123" t="str">
            <v>Mongolia</v>
          </cell>
        </row>
        <row r="124">
          <cell r="A124" t="str">
            <v>Morocco</v>
          </cell>
        </row>
        <row r="125">
          <cell r="A125" t="str">
            <v>Morocco</v>
          </cell>
        </row>
        <row r="126">
          <cell r="A126" t="str">
            <v>Morocco</v>
          </cell>
        </row>
        <row r="127">
          <cell r="A127" t="str">
            <v>Mozambique</v>
          </cell>
        </row>
        <row r="128">
          <cell r="A128" t="str">
            <v>Mozambique</v>
          </cell>
        </row>
        <row r="129">
          <cell r="A129" t="str">
            <v>Nepal</v>
          </cell>
        </row>
        <row r="130">
          <cell r="A130" t="str">
            <v>Nepal</v>
          </cell>
        </row>
        <row r="131">
          <cell r="A131" t="str">
            <v>Nepal</v>
          </cell>
        </row>
        <row r="132">
          <cell r="A132" t="str">
            <v>Nicaragua</v>
          </cell>
        </row>
        <row r="133">
          <cell r="A133" t="str">
            <v>Nicaragua</v>
          </cell>
        </row>
        <row r="134">
          <cell r="A134" t="str">
            <v>Nicaragua</v>
          </cell>
        </row>
        <row r="135">
          <cell r="A135" t="str">
            <v>Nicaragua</v>
          </cell>
        </row>
        <row r="136">
          <cell r="A136" t="str">
            <v>Nicaragua</v>
          </cell>
        </row>
        <row r="137">
          <cell r="A137" t="str">
            <v>Nicaragua</v>
          </cell>
        </row>
        <row r="138">
          <cell r="A138" t="str">
            <v>Nicaragua</v>
          </cell>
        </row>
        <row r="139">
          <cell r="A139" t="str">
            <v>Panama</v>
          </cell>
        </row>
        <row r="140">
          <cell r="A140" t="str">
            <v>Panama</v>
          </cell>
        </row>
        <row r="141">
          <cell r="A141" t="str">
            <v>Paraguay</v>
          </cell>
        </row>
        <row r="142">
          <cell r="A142" t="str">
            <v>Paraguay</v>
          </cell>
        </row>
        <row r="143">
          <cell r="A143" t="str">
            <v>Peru</v>
          </cell>
        </row>
        <row r="144">
          <cell r="A144" t="str">
            <v>Peru</v>
          </cell>
        </row>
        <row r="145">
          <cell r="A145" t="str">
            <v>Peru</v>
          </cell>
        </row>
        <row r="146">
          <cell r="A146" t="str">
            <v>Peru</v>
          </cell>
        </row>
        <row r="147">
          <cell r="A147" t="str">
            <v>Peru</v>
          </cell>
        </row>
        <row r="148">
          <cell r="A148" t="str">
            <v>Philippines</v>
          </cell>
        </row>
        <row r="149">
          <cell r="A149" t="str">
            <v>Philippines</v>
          </cell>
        </row>
        <row r="150">
          <cell r="A150" t="str">
            <v>Philippines</v>
          </cell>
        </row>
        <row r="151">
          <cell r="A151" t="str">
            <v>Philippines</v>
          </cell>
        </row>
        <row r="152">
          <cell r="A152" t="str">
            <v>Romania</v>
          </cell>
        </row>
        <row r="153">
          <cell r="A153" t="str">
            <v>Romania</v>
          </cell>
        </row>
        <row r="154">
          <cell r="A154" t="str">
            <v>Rwanda</v>
          </cell>
        </row>
        <row r="155">
          <cell r="A155" t="str">
            <v>Rwanda</v>
          </cell>
        </row>
        <row r="156">
          <cell r="A156" t="str">
            <v>Senegal</v>
          </cell>
        </row>
        <row r="157">
          <cell r="A157" t="str">
            <v>Senegal</v>
          </cell>
        </row>
        <row r="158">
          <cell r="A158" t="str">
            <v>Senegal</v>
          </cell>
        </row>
        <row r="159">
          <cell r="A159" t="str">
            <v>Senegal</v>
          </cell>
        </row>
        <row r="160">
          <cell r="A160" t="str">
            <v>Senegal</v>
          </cell>
        </row>
        <row r="161">
          <cell r="A161" t="str">
            <v>Senegal</v>
          </cell>
        </row>
        <row r="162">
          <cell r="A162" t="str">
            <v>Sierra Leone</v>
          </cell>
        </row>
        <row r="163">
          <cell r="A163" t="str">
            <v>Sierra Leone</v>
          </cell>
        </row>
        <row r="164">
          <cell r="A164" t="str">
            <v>Sierra Leone</v>
          </cell>
        </row>
        <row r="165">
          <cell r="A165" t="str">
            <v>Sierra Leone</v>
          </cell>
        </row>
        <row r="166">
          <cell r="A166" t="str">
            <v>Tanzania</v>
          </cell>
        </row>
        <row r="167">
          <cell r="A167" t="str">
            <v>Tanzania</v>
          </cell>
        </row>
        <row r="168">
          <cell r="A168" t="str">
            <v>Tanzania</v>
          </cell>
        </row>
        <row r="169">
          <cell r="A169" t="str">
            <v>Tanzania</v>
          </cell>
        </row>
        <row r="170">
          <cell r="A170" t="str">
            <v>Tanzania</v>
          </cell>
        </row>
        <row r="171">
          <cell r="A171" t="str">
            <v>The Gambia</v>
          </cell>
        </row>
        <row r="172">
          <cell r="A172" t="str">
            <v>The Gambia</v>
          </cell>
        </row>
        <row r="173">
          <cell r="A173" t="str">
            <v>The Gambia</v>
          </cell>
        </row>
        <row r="174">
          <cell r="A174" t="str">
            <v>Togo</v>
          </cell>
        </row>
        <row r="175">
          <cell r="A175" t="str">
            <v>Togo</v>
          </cell>
        </row>
        <row r="176">
          <cell r="A176" t="str">
            <v>Togo</v>
          </cell>
        </row>
        <row r="177">
          <cell r="A177" t="str">
            <v>Togo</v>
          </cell>
        </row>
        <row r="178">
          <cell r="A178" t="str">
            <v>Turkmenistan</v>
          </cell>
        </row>
        <row r="179">
          <cell r="A179" t="str">
            <v>Turkmenistan</v>
          </cell>
        </row>
        <row r="180">
          <cell r="A180" t="str">
            <v>Turkmenistan</v>
          </cell>
        </row>
        <row r="181">
          <cell r="A181" t="str">
            <v>Turkmenistan</v>
          </cell>
        </row>
        <row r="182">
          <cell r="A182" t="str">
            <v>Turkmenistan</v>
          </cell>
        </row>
        <row r="183">
          <cell r="A183" t="str">
            <v>Turkmenistan</v>
          </cell>
        </row>
        <row r="184">
          <cell r="A184" t="str">
            <v>Turkmenistan</v>
          </cell>
        </row>
        <row r="185">
          <cell r="A185" t="str">
            <v>Turkmenistan</v>
          </cell>
        </row>
        <row r="186">
          <cell r="A186" t="str">
            <v>Turkmenistan</v>
          </cell>
        </row>
        <row r="187">
          <cell r="A187" t="str">
            <v>Uganda</v>
          </cell>
        </row>
        <row r="188">
          <cell r="A188" t="str">
            <v>Uganda</v>
          </cell>
        </row>
        <row r="189">
          <cell r="A189" t="str">
            <v>Uganda</v>
          </cell>
        </row>
        <row r="190">
          <cell r="A190" t="str">
            <v>Uganda</v>
          </cell>
        </row>
        <row r="191">
          <cell r="A191" t="str">
            <v>Uganda</v>
          </cell>
        </row>
        <row r="192">
          <cell r="A192" t="str">
            <v>Ukraine</v>
          </cell>
        </row>
        <row r="193">
          <cell r="A193" t="str">
            <v>Vanuatu</v>
          </cell>
        </row>
        <row r="194">
          <cell r="A194" t="str">
            <v>Zambia</v>
          </cell>
        </row>
        <row r="195">
          <cell r="A195" t="str">
            <v>Zambia</v>
          </cell>
        </row>
        <row r="196">
          <cell r="A196" t="str">
            <v>Zambia</v>
          </cell>
        </row>
        <row r="197">
          <cell r="A197" t="str">
            <v>Zambia</v>
          </cell>
        </row>
        <row r="198">
          <cell r="A198" t="str">
            <v>Zambia</v>
          </cell>
        </row>
        <row r="199">
          <cell r="A199" t="str">
            <v>Zambia</v>
          </cell>
        </row>
      </sheetData>
      <sheetData sheetId="14">
        <row r="3">
          <cell r="B3" t="str">
            <v># of communities in USG-assisted areas using community policing methods</v>
          </cell>
        </row>
        <row r="4">
          <cell r="B4" t="str">
            <v># of programs conducted to enhance and improve police/community relationships</v>
          </cell>
        </row>
        <row r="6">
          <cell r="B6" t="str">
            <v># of community based organizations (CBOs) or governmental entities that received assistance to strengthen local government and/or decentralization efforts</v>
          </cell>
        </row>
        <row r="7">
          <cell r="B7" t="str">
            <v># of individuals who received training or assistance to strengthen local government and/or decentralization efforts</v>
          </cell>
        </row>
        <row r="8">
          <cell r="B8" t="str">
            <v>#  of private sector actors/entities engaged during the planning or implementation of the activity (CARSI)</v>
          </cell>
        </row>
        <row r="9">
          <cell r="B9" t="str">
            <v># of service providers who have benefitted from USG-supported educational and socio-economic opportunities (CARSI)</v>
          </cell>
        </row>
        <row r="10">
          <cell r="B10" t="str">
            <v># of youth between 15 and 25 who have benefitted from USG-supported educational and socio-economic opportunities (CARSI)</v>
          </cell>
        </row>
        <row r="11">
          <cell r="B11" t="str">
            <v># of youth who are under 15 who have benefitted from USG-supported educational and socio-economic opportunities (CARSI)</v>
          </cell>
        </row>
        <row r="12">
          <cell r="B12" t="str">
            <v># of communities benefited with USG assistance (CARSI)</v>
          </cell>
        </row>
        <row r="13">
          <cell r="B13" t="str">
            <v># of USG-assisted organizations and/or service delivery systems that serve youth (CARSI)</v>
          </cell>
        </row>
        <row r="14">
          <cell r="B14" t="str">
            <v>CARSI Risk Factor: 1. Dysfunctional families, lack of supervision in the home and high rates of domestic violence</v>
          </cell>
        </row>
        <row r="15">
          <cell r="B15" t="str">
            <v>CARSI Risk Factor: 2. Loss of family and social values</v>
          </cell>
        </row>
        <row r="16">
          <cell r="B16" t="str">
            <v>CARSI Risk Factor: 3. The need for Identity and belonging, low self-esteem, negative peer contact and lack of dreams</v>
          </cell>
        </row>
        <row r="17">
          <cell r="B17" t="str">
            <v>CARSI Risk Factor: 4. Irresponsible sexual activity at an early stage</v>
          </cell>
        </row>
        <row r="18">
          <cell r="B18" t="str">
            <v>CARSI Risk Factor: 5. Limited access to formal and informal education</v>
          </cell>
        </row>
        <row r="19">
          <cell r="B19" t="str">
            <v>CARSI Risk Factor: 6. Low quality of education/teachers, high school dropout rate</v>
          </cell>
        </row>
        <row r="20">
          <cell r="B20" t="str">
            <v>CARSI Risk Factor: 7. High unemployment among youth and a lack of skills for employment</v>
          </cell>
        </row>
        <row r="21">
          <cell r="B21" t="str">
            <v>CARSI Risk Factor: 8. Overcrowded neighborhoods with limited access to basic services and spaces for recreation</v>
          </cell>
        </row>
        <row r="23">
          <cell r="B23" t="str">
            <v># of community based organizations (CBOs) or governmental entities that received assistance to strengthen management skills and/or fiscal management</v>
          </cell>
        </row>
        <row r="24">
          <cell r="B24" t="str">
            <v># of individuals who received US government-assisted training in management skills and/or fiscal management</v>
          </cell>
        </row>
        <row r="25">
          <cell r="B25" t="str">
            <v># of individuals trained/educated in civic education and leadership capacity</v>
          </cell>
        </row>
        <row r="27">
          <cell r="B27" t="str">
            <v># of individuals receiving civic education through US government-assisted programs</v>
          </cell>
        </row>
        <row r="28">
          <cell r="B28" t="str">
            <v># of local mechanisms (such as formation of girls empowerment clubs, youth leadership camps and student governance/student peer-group learning) supported with US government assistance for citizens to engage their sub-national government</v>
          </cell>
        </row>
        <row r="30">
          <cell r="B30" t="str">
            <v># of civil society organizations using US government assistance to improve internal organizational capacity</v>
          </cell>
        </row>
        <row r="31">
          <cell r="B31" t="str">
            <v># of people who have completed USG-assisted civic education programs </v>
          </cell>
        </row>
        <row r="32">
          <cell r="B32" t="str">
            <v># of people trained/educated in organizational capacity and/or leadership</v>
          </cell>
        </row>
        <row r="34">
          <cell r="B34" t="str">
            <v># of individuals reached through community outreach that promotes HIV/AIDS prevention </v>
          </cell>
        </row>
        <row r="35">
          <cell r="B35" t="str">
            <v># of health care workers who successfully completed an in-service training program for HIV/AIDS related service delivery</v>
          </cell>
        </row>
        <row r="36">
          <cell r="B36" t="str">
            <v># of MARP (most at-risk population) reached with individual and/or small group level HIV preventive interventions that are based on evidence and/or meet the minimum standards required</v>
          </cell>
        </row>
        <row r="37">
          <cell r="B37" t="str">
            <v># of individuals reached through community outreach that promotes HIV/AIDS care and treatment</v>
          </cell>
        </row>
        <row r="38">
          <cell r="B38" t="str">
            <v># of individuals trained in HIV-related stigma and discrimination reduction</v>
          </cell>
        </row>
        <row r="39">
          <cell r="B39" t="str">
            <v># of local organizations provided with technical assistance for HIV-related institutional capacity building</v>
          </cell>
        </row>
        <row r="41">
          <cell r="B41" t="str">
            <v># of community health workers trained in home based care</v>
          </cell>
        </row>
        <row r="42">
          <cell r="B42" t="str">
            <v># of community health workers trained in Intermittent Presumptive Treatment for pregnant women (IPTp)</v>
          </cell>
        </row>
        <row r="43">
          <cell r="B43" t="str">
            <v># of community health workers trained in Rapid Diagnostic Test (RDT) use</v>
          </cell>
        </row>
        <row r="44">
          <cell r="B44" t="str">
            <v># of community health workers trained in malaria prevention Behavior Change Communication (BCC) messaging skills</v>
          </cell>
        </row>
        <row r="45">
          <cell r="B45" t="str">
            <v># of people receiving malaria prevention Behavior Change Communication (BCC)  messaging regarding early treatment</v>
          </cell>
        </row>
        <row r="46">
          <cell r="B46" t="str">
            <v># of people receiving malaria prevention Behavior Change Communication (BCC)  messaging regarding net usage</v>
          </cell>
        </row>
        <row r="47">
          <cell r="B47" t="str">
            <v># of people receiving malaria prevention Behavior Change Communication (BCC) messaging regarding Intermittent Presumptive Treatment for pregnant women (IPTp)</v>
          </cell>
        </row>
        <row r="48">
          <cell r="B48" t="str">
            <v># of people receiving malaria prevention Behavior Change Communication (BCC)  messaging regarding Indoor Residual Spraying (IRS)</v>
          </cell>
        </row>
        <row r="49">
          <cell r="B49" t="str">
            <v># of Long Lasting Insecticide-Treated Nets (LLITNs) distributed</v>
          </cell>
        </row>
        <row r="51">
          <cell r="B51" t="str">
            <v># of individuals trained in maternal or newborn health through USG supported programs </v>
          </cell>
        </row>
        <row r="52">
          <cell r="B52" t="str">
            <v># of individuals trained in child health and nutrition through US government-supported health area programs                 </v>
          </cell>
        </row>
        <row r="53">
          <cell r="B53" t="str">
            <v># of children reached by USG-supported nutrition programs</v>
          </cell>
        </row>
        <row r="55">
          <cell r="B55" t="str">
            <v># of US government-assisted community health workers (CHWs) trained to provide family planning (FP) information and/or services during the year                                                             </v>
          </cell>
        </row>
        <row r="56">
          <cell r="B56" t="str">
            <v># of individuals that have seen or heard a specific USG-supported FP/RH message</v>
          </cell>
        </row>
        <row r="57">
          <cell r="B57" t="str">
            <v># of local non-government organizations trained and providing quality family planning and reproductive health services</v>
          </cell>
        </row>
        <row r="58">
          <cell r="B58" t="str">
            <v># of new family planning approaches successfully introduced through USG supported programs</v>
          </cell>
        </row>
        <row r="59">
          <cell r="B59" t="str">
            <v># of people trained in family planning and reproductive health with USG funds</v>
          </cell>
        </row>
        <row r="61">
          <cell r="B61" t="str">
            <v># of people gaining access to an improved drinking water source </v>
          </cell>
        </row>
        <row r="62">
          <cell r="B62" t="str">
            <v># of people gaining access to an improved sanitation facility </v>
          </cell>
        </row>
        <row r="63">
          <cell r="B63" t="str">
            <v># of men and women trained in water sanitation and hygiene</v>
          </cell>
        </row>
        <row r="65">
          <cell r="B65" t="str">
            <v># of people trained in child health and nutrition through USG-supported health area programs</v>
          </cell>
        </row>
        <row r="66">
          <cell r="B66" t="str">
            <v># of health facilities with improved capacity to manage acute under-nutrition</v>
          </cell>
        </row>
        <row r="67">
          <cell r="B67" t="str">
            <v># of children under five reached by US government-supported nutrition programs</v>
          </cell>
        </row>
        <row r="69">
          <cell r="B69" t="str">
            <v># of textbooks and other teaching and learning materials (TLM) provided with US government assistance </v>
          </cell>
        </row>
        <row r="70">
          <cell r="B70" t="str">
            <v># of schools using Information and Communication Technology due to US government support </v>
          </cell>
        </row>
        <row r="71">
          <cell r="B71" t="str">
            <v># of classrooms built or repaired with US government assistance</v>
          </cell>
        </row>
        <row r="72">
          <cell r="B72" t="str">
            <v># of teachers/educators who received  training with US government support</v>
          </cell>
        </row>
        <row r="73">
          <cell r="B73" t="str">
            <v># of education administrators and officials trained with US government support</v>
          </cell>
        </row>
        <row r="74">
          <cell r="B74" t="str">
            <v># of PTAs or similar ‘school’ governance structures supported</v>
          </cell>
        </row>
        <row r="75">
          <cell r="B75" t="str">
            <v># of learners enrolled in USG-supported secondary schools or equivalent non-school-based settings </v>
          </cell>
        </row>
        <row r="76">
          <cell r="B76" t="str">
            <v># of learners receiving literacy interventions at the primary level </v>
          </cell>
        </row>
        <row r="77">
          <cell r="B77" t="str">
            <v># of learners at the primary level receiving US government-supported training other than literacy interventions</v>
          </cell>
        </row>
        <row r="79">
          <cell r="B79" t="str">
            <v># of US government-assisted curricula revised with private and/or public sector employers’ input</v>
          </cell>
        </row>
        <row r="80">
          <cell r="B80" t="str">
            <v># of US government-supported tertiary or vocational programs </v>
          </cell>
        </row>
        <row r="81">
          <cell r="B81" t="str">
            <v># of individuals trained as a result of US governement investments in higher education institutions </v>
          </cell>
        </row>
        <row r="83">
          <cell r="B83" t="str">
            <v># of vulnerable individuals benefitting from US government-supported social services</v>
          </cell>
        </row>
        <row r="84">
          <cell r="B84" t="str">
            <v># of service providers trained who serve vulnerable persons</v>
          </cell>
        </row>
        <row r="85">
          <cell r="B85" t="str">
            <v># of US government assisted organizations and/or service delivery systems strengthened who serve vulnerable populations</v>
          </cell>
        </row>
        <row r="87">
          <cell r="B87" t="str">
            <v># of individuals benefiting from US government-supported social assistance programming</v>
          </cell>
        </row>
        <row r="88">
          <cell r="B88" t="str">
            <v># of service providers trained who serve vulnerable persons</v>
          </cell>
        </row>
        <row r="89">
          <cell r="B89" t="str">
            <v># of US government assisted organizations and/or service delivery systems strengthened who serve vulnerable populations</v>
          </cell>
        </row>
        <row r="91">
          <cell r="B91" t="str">
            <v># of individuals who received capacity building training and/or assistance in trade and/or investment enabling environment</v>
          </cell>
        </row>
        <row r="92">
          <cell r="B92" t="str">
            <v># of community based organizations, businesses or governmental entities that received assistance to strengthen trade and investment</v>
          </cell>
        </row>
        <row r="94">
          <cell r="B94" t="str">
            <v># of individuals who received capacity building training and/or assistance in trade and/or investment capacity</v>
          </cell>
        </row>
        <row r="95">
          <cell r="B95" t="str">
            <v># of community based organizations, businesses or governmental entities that received assistance to strengthen trade and/or investment capacity </v>
          </cell>
        </row>
        <row r="97">
          <cell r="B97" t="str">
            <v># of individuals who received capacity building training and/or assistance to enable or enhance  the financial sector environment</v>
          </cell>
        </row>
        <row r="98">
          <cell r="B98" t="str">
            <v># of community based organizations (CBOs), businesses or governmental entities that received assistance to enable or enhance  the financial sector environment </v>
          </cell>
        </row>
        <row r="100">
          <cell r="B100" t="str">
            <v># of individuals who received capacity building training and/or assistance in the financial sector (such as trainings or assistance that improve financial management systems)</v>
          </cell>
        </row>
        <row r="101">
          <cell r="B101" t="str">
            <v># of community based organizations (CBOs), businesses or governmental entities that received assistance to enable or enhance  the financial sector environment</v>
          </cell>
        </row>
        <row r="103">
          <cell r="B103" t="str">
            <v># of hectares under improved technologies or management practices as a result of USG assistance</v>
          </cell>
        </row>
        <row r="104">
          <cell r="B104" t="str">
            <v># of farmers (men and women) and others who have applied new technologies or management practices as a result of US government assistance</v>
          </cell>
        </row>
        <row r="105">
          <cell r="B105" t="str">
            <v># of food security private enterprises, producers organizations, water users associations, women's groups, trade and business associations, and community-based organizations receiving USG assistance</v>
          </cell>
        </row>
        <row r="106">
          <cell r="B106" t="str">
            <v># of individuals who have received USG supported short term agricultural sector productivity or food security training</v>
          </cell>
        </row>
        <row r="107">
          <cell r="B107" t="str">
            <v># of food security private enterprises, producers organizations, water users associations, women's groups, trade and business associations, and community-based organizations that applied new technologies or management practices</v>
          </cell>
        </row>
        <row r="108">
          <cell r="B108" t="str">
            <v># of individuals trained in improving and promoting food security</v>
          </cell>
        </row>
        <row r="109">
          <cell r="B109" t="str">
            <v># of individuals trained in business development, including income generation</v>
          </cell>
        </row>
        <row r="110">
          <cell r="B110" t="str">
            <v># of households that report production of off-season vegetables</v>
          </cell>
        </row>
        <row r="111">
          <cell r="B111" t="str">
            <v># of individuals that are reached by non-formal education activities focused on post-harvest food preservation</v>
          </cell>
        </row>
        <row r="113">
          <cell r="B113" t="str">
            <v># of hectares under improved technologies or management practices as a result of USG assistance</v>
          </cell>
        </row>
        <row r="114">
          <cell r="B114" t="str">
            <v># of farmers and others who have applied new technologies or management practices as a result of US government assistance</v>
          </cell>
        </row>
        <row r="115">
          <cell r="B115" t="str">
            <v># of food security private enterprises, producers organizations, water users associations, women's groups, trade and business associations, and community-based organizations receiving USG assistance</v>
          </cell>
        </row>
        <row r="116">
          <cell r="B116" t="str">
            <v># of individuals who have received USG supported short term agricultural sector productivity or food security training</v>
          </cell>
        </row>
        <row r="117">
          <cell r="B117" t="str">
            <v># of food security private enterprises, producers organizations, water users associations, women's groups, trade and business associations, and community-based organizations that applied new technologies or management practices</v>
          </cell>
        </row>
        <row r="119">
          <cell r="B119" t="str">
            <v># of individuals who received capacity building training and/or assistance to strengthen the business environment</v>
          </cell>
        </row>
        <row r="120">
          <cell r="B120" t="str">
            <v># of community based organizations (CBOs), businesses or governmental entities that received assistance to strengthen the business environment</v>
          </cell>
        </row>
        <row r="122">
          <cell r="B122" t="str">
            <v># of private sector firms that have improved management practices as a result of US government assistance</v>
          </cell>
        </row>
        <row r="123">
          <cell r="B123" t="str">
            <v># of individuals who received training or assistance to strengthen private sector productivity</v>
          </cell>
        </row>
        <row r="125">
          <cell r="B125" t="str">
            <v># of individuals who received training or assistance in workforce development </v>
          </cell>
        </row>
        <row r="126">
          <cell r="B126" t="str">
            <v># of workforce development initiatives completed as a result of USG participation in public-private partnerships</v>
          </cell>
        </row>
        <row r="128">
          <cell r="B128" t="str">
            <v># of microenterprises supported by US government enterprise assistance</v>
          </cell>
        </row>
        <row r="129">
          <cell r="B129" t="str">
            <v># of individuals who received training or assistance to strengthen microenterprises </v>
          </cell>
        </row>
        <row r="131">
          <cell r="B131" t="str">
            <v># of people with increased economic benefits derived from sustainable natural resource management and conservation as a result of US government assistance</v>
          </cell>
        </row>
        <row r="132">
          <cell r="B132" t="str">
            <v># of hectares of biological significance and/or natural resources under improved natural resource management as a result of US government assistance</v>
          </cell>
        </row>
        <row r="133">
          <cell r="B133" t="str">
            <v># of people receiving US government supported training in natural resources management and/or biodiversity conservation.</v>
          </cell>
        </row>
        <row r="135">
          <cell r="B135" t="str">
            <v># of institutions with improved capacity to address climate change issues as a result of US government assistance</v>
          </cell>
        </row>
        <row r="136">
          <cell r="B136" t="str">
            <v># of people with increased capacity to adapt to the impacts of climate variability and change as a result of US government assistance</v>
          </cell>
        </row>
        <row r="138">
          <cell r="B138" t="str">
            <v># of people trained in disaster preparedness as a result of US government assistance</v>
          </cell>
        </row>
        <row r="139">
          <cell r="B139" t="str">
            <v># of hazard risk reduction plans, policies, strategies, systems, or curricula developed</v>
          </cell>
        </row>
        <row r="141">
          <cell r="B141" t="str">
            <v># of communities who benefit from a USG-assisted physical infrastructure improvement that mitigates effects of inaccessibility to food or water.</v>
          </cell>
        </row>
        <row r="143">
          <cell r="B143" t="str">
            <v># of youth participating (ages 15-25)</v>
          </cell>
        </row>
        <row r="144">
          <cell r="B144" t="str">
            <v># of community groups benefitting</v>
          </cell>
        </row>
        <row r="145">
          <cell r="B145" t="str">
            <v># of new services provided</v>
          </cell>
        </row>
        <row r="146">
          <cell r="B146" t="str">
            <v># of service providers benefitting/using</v>
          </cell>
        </row>
        <row r="148">
          <cell r="B148" t="str">
            <v># of communities with strengthened capacity to conduct supplementary early grade reading and literacy activities.</v>
          </cell>
        </row>
        <row r="149">
          <cell r="B149" t="str">
            <v># of community and school libraries established.</v>
          </cell>
        </row>
        <row r="150">
          <cell r="B150" t="str">
            <v># of textbooks and other teaching and learning materials provided with USG assistance</v>
          </cell>
        </row>
        <row r="151">
          <cell r="B151" t="str">
            <v># of activities that promote gender equitable practices</v>
          </cell>
        </row>
        <row r="153">
          <cell r="B153" t="str">
            <v>PLACE HOLDER TO END THE LIST</v>
          </cell>
        </row>
      </sheetData>
      <sheetData sheetId="30">
        <row r="1">
          <cell r="D1" t="str">
            <v>Albania</v>
          </cell>
          <cell r="N1" t="str">
            <v>Albania</v>
          </cell>
        </row>
        <row r="2">
          <cell r="D2" t="str">
            <v>Armenia</v>
          </cell>
          <cell r="G2" t="str">
            <v>X</v>
          </cell>
          <cell r="N2" t="str">
            <v>Armenia</v>
          </cell>
        </row>
        <row r="3">
          <cell r="D3" t="str">
            <v>Azerbaijan</v>
          </cell>
          <cell r="N3" t="str">
            <v>Azerbaijan</v>
          </cell>
        </row>
        <row r="4">
          <cell r="D4" t="str">
            <v>Belize</v>
          </cell>
          <cell r="N4" t="str">
            <v>Benin</v>
          </cell>
        </row>
        <row r="5">
          <cell r="D5" t="str">
            <v>Benin</v>
          </cell>
          <cell r="N5" t="str">
            <v>Burkina Faso</v>
          </cell>
        </row>
        <row r="6">
          <cell r="D6" t="str">
            <v>Bolivia</v>
          </cell>
          <cell r="N6" t="str">
            <v>Cambodia</v>
          </cell>
        </row>
        <row r="7">
          <cell r="D7" t="str">
            <v>Botswana</v>
          </cell>
          <cell r="N7" t="str">
            <v>Cameroon</v>
          </cell>
        </row>
        <row r="8">
          <cell r="A8">
            <v>2010</v>
          </cell>
          <cell r="D8" t="str">
            <v>Bulgaria</v>
          </cell>
          <cell r="N8" t="str">
            <v>Cape Verde</v>
          </cell>
        </row>
        <row r="9">
          <cell r="A9">
            <v>2011</v>
          </cell>
          <cell r="D9" t="str">
            <v>Burkina Faso</v>
          </cell>
          <cell r="N9" t="str">
            <v>Colombia</v>
          </cell>
        </row>
        <row r="10">
          <cell r="A10">
            <v>2012</v>
          </cell>
          <cell r="D10" t="str">
            <v>Cambodia</v>
          </cell>
          <cell r="N10" t="str">
            <v>Costa Rica</v>
          </cell>
        </row>
        <row r="11">
          <cell r="A11">
            <v>2013</v>
          </cell>
          <cell r="D11" t="str">
            <v>Cameroon</v>
          </cell>
          <cell r="N11" t="str">
            <v>Dominican Republic</v>
          </cell>
        </row>
        <row r="12">
          <cell r="A12">
            <v>2014</v>
          </cell>
          <cell r="D12" t="str">
            <v>Cape Verde</v>
          </cell>
          <cell r="N12" t="str">
            <v>Eastern Caribbean</v>
          </cell>
        </row>
        <row r="13">
          <cell r="A13">
            <v>2015</v>
          </cell>
          <cell r="D13" t="str">
            <v>China</v>
          </cell>
          <cell r="N13" t="str">
            <v>Ecuador</v>
          </cell>
        </row>
        <row r="14">
          <cell r="A14">
            <v>2016</v>
          </cell>
          <cell r="D14" t="str">
            <v>Colombia</v>
          </cell>
          <cell r="N14" t="str">
            <v>El Salvador</v>
          </cell>
        </row>
        <row r="15">
          <cell r="D15" t="str">
            <v>Costa Rica</v>
          </cell>
          <cell r="N15" t="str">
            <v>Ethiopia</v>
          </cell>
        </row>
        <row r="16">
          <cell r="D16" t="str">
            <v>Dominican Republic</v>
          </cell>
          <cell r="N16" t="str">
            <v>Fiji</v>
          </cell>
        </row>
        <row r="17">
          <cell r="D17" t="str">
            <v>Eastern Caribbean</v>
          </cell>
          <cell r="N17" t="str">
            <v>Georgia</v>
          </cell>
        </row>
        <row r="18">
          <cell r="D18" t="str">
            <v>Ecuador</v>
          </cell>
          <cell r="N18" t="str">
            <v>Ghana</v>
          </cell>
        </row>
        <row r="19">
          <cell r="D19" t="str">
            <v>El Salvador</v>
          </cell>
          <cell r="N19" t="str">
            <v>Guatemala</v>
          </cell>
        </row>
        <row r="20">
          <cell r="D20" t="str">
            <v>Ethiopia</v>
          </cell>
          <cell r="N20" t="str">
            <v>Guinea</v>
          </cell>
        </row>
        <row r="21">
          <cell r="D21" t="str">
            <v>Fiji</v>
          </cell>
          <cell r="N21" t="str">
            <v>Guyana</v>
          </cell>
        </row>
        <row r="22">
          <cell r="D22" t="str">
            <v>The Gambia</v>
          </cell>
          <cell r="N22" t="str">
            <v>Jamaica</v>
          </cell>
        </row>
        <row r="23">
          <cell r="D23" t="str">
            <v>Georgia</v>
          </cell>
          <cell r="N23" t="str">
            <v>Jordan</v>
          </cell>
        </row>
        <row r="24">
          <cell r="A24" t="str">
            <v>Days</v>
          </cell>
          <cell r="D24" t="str">
            <v>Ghana</v>
          </cell>
          <cell r="N24" t="str">
            <v>Kyrgyz Republic</v>
          </cell>
        </row>
        <row r="25">
          <cell r="A25" t="str">
            <v>Weeks</v>
          </cell>
          <cell r="D25" t="str">
            <v>Guatemala</v>
          </cell>
          <cell r="N25" t="str">
            <v>Liberia</v>
          </cell>
        </row>
        <row r="26">
          <cell r="A26" t="str">
            <v>Months</v>
          </cell>
          <cell r="D26" t="str">
            <v>Guinea</v>
          </cell>
          <cell r="N26" t="str">
            <v>Macedonia</v>
          </cell>
        </row>
        <row r="27">
          <cell r="D27" t="str">
            <v>Guyana</v>
          </cell>
          <cell r="N27" t="str">
            <v>Madagascar</v>
          </cell>
        </row>
        <row r="28">
          <cell r="D28" t="str">
            <v>Honduras</v>
          </cell>
          <cell r="N28" t="str">
            <v>Malawi</v>
          </cell>
        </row>
        <row r="29">
          <cell r="D29" t="str">
            <v>Indonesia</v>
          </cell>
          <cell r="N29" t="str">
            <v>Mali</v>
          </cell>
        </row>
        <row r="30">
          <cell r="D30" t="str">
            <v>Jamaica</v>
          </cell>
          <cell r="N30" t="str">
            <v>Mexico</v>
          </cell>
        </row>
        <row r="31">
          <cell r="D31" t="str">
            <v>Jordan</v>
          </cell>
          <cell r="N31" t="str">
            <v>Micronesia</v>
          </cell>
        </row>
        <row r="32">
          <cell r="D32" t="str">
            <v>Kazakhstan</v>
          </cell>
          <cell r="N32" t="str">
            <v>Moldova</v>
          </cell>
        </row>
        <row r="33">
          <cell r="D33" t="str">
            <v>Kenya</v>
          </cell>
          <cell r="N33" t="str">
            <v>Mongolia</v>
          </cell>
        </row>
        <row r="34">
          <cell r="D34" t="str">
            <v>Kyrgyz Republic</v>
          </cell>
          <cell r="N34" t="str">
            <v>Morocco</v>
          </cell>
        </row>
        <row r="35">
          <cell r="D35" t="str">
            <v>Lesotho</v>
          </cell>
          <cell r="N35" t="str">
            <v>Mozambique</v>
          </cell>
        </row>
        <row r="36">
          <cell r="D36" t="str">
            <v>Liberia</v>
          </cell>
          <cell r="N36" t="str">
            <v>Nepal</v>
          </cell>
        </row>
        <row r="37">
          <cell r="D37" t="str">
            <v>Macedonia</v>
          </cell>
          <cell r="N37" t="str">
            <v>Nicaragua</v>
          </cell>
        </row>
        <row r="38">
          <cell r="D38" t="str">
            <v>Madagascar</v>
          </cell>
          <cell r="N38" t="str">
            <v>Panama</v>
          </cell>
        </row>
        <row r="39">
          <cell r="D39" t="str">
            <v>Malawi</v>
          </cell>
          <cell r="N39" t="str">
            <v>Paraguay</v>
          </cell>
        </row>
        <row r="40">
          <cell r="D40" t="str">
            <v>Mali</v>
          </cell>
          <cell r="N40" t="str">
            <v>Peru</v>
          </cell>
        </row>
        <row r="41">
          <cell r="D41" t="str">
            <v>Mexico</v>
          </cell>
          <cell r="N41" t="str">
            <v>Philippines</v>
          </cell>
        </row>
        <row r="42">
          <cell r="D42" t="str">
            <v>Micronesia and Palau</v>
          </cell>
          <cell r="N42" t="str">
            <v>Romania</v>
          </cell>
        </row>
        <row r="43">
          <cell r="D43" t="str">
            <v>Moldova</v>
          </cell>
          <cell r="N43" t="str">
            <v>Rwanda</v>
          </cell>
        </row>
        <row r="44">
          <cell r="D44" t="str">
            <v>Mongolia</v>
          </cell>
          <cell r="N44" t="str">
            <v>Senegal</v>
          </cell>
        </row>
        <row r="45">
          <cell r="D45" t="str">
            <v>Morocco</v>
          </cell>
          <cell r="N45" t="str">
            <v>Sierra Leone</v>
          </cell>
        </row>
        <row r="46">
          <cell r="D46" t="str">
            <v>Mozambique</v>
          </cell>
          <cell r="N46" t="str">
            <v>Tanzania</v>
          </cell>
        </row>
        <row r="47">
          <cell r="D47" t="str">
            <v>Namibia</v>
          </cell>
          <cell r="N47" t="str">
            <v>The Gambia</v>
          </cell>
        </row>
        <row r="48">
          <cell r="D48" t="str">
            <v>Nepal</v>
          </cell>
          <cell r="N48" t="str">
            <v>Togo</v>
          </cell>
        </row>
        <row r="49">
          <cell r="D49" t="str">
            <v>Nicaragua</v>
          </cell>
          <cell r="N49" t="str">
            <v>Turkmenistan</v>
          </cell>
        </row>
        <row r="50">
          <cell r="D50" t="str">
            <v>Niger</v>
          </cell>
          <cell r="N50" t="str">
            <v>Uganda</v>
          </cell>
        </row>
        <row r="51">
          <cell r="D51" t="str">
            <v>Panama</v>
          </cell>
          <cell r="N51" t="str">
            <v>Ukraine</v>
          </cell>
        </row>
        <row r="52">
          <cell r="D52" t="str">
            <v>Paraguay</v>
          </cell>
          <cell r="N52" t="str">
            <v>Vanuatu</v>
          </cell>
        </row>
        <row r="53">
          <cell r="D53" t="str">
            <v>Peru</v>
          </cell>
          <cell r="N53" t="str">
            <v>Zambia</v>
          </cell>
        </row>
        <row r="54">
          <cell r="D54" t="str">
            <v>Philippines</v>
          </cell>
        </row>
        <row r="55">
          <cell r="D55" t="str">
            <v>Romania</v>
          </cell>
        </row>
        <row r="56">
          <cell r="D56" t="str">
            <v>Rwanda</v>
          </cell>
        </row>
        <row r="57">
          <cell r="D57" t="str">
            <v>Samoa</v>
          </cell>
        </row>
        <row r="58">
          <cell r="D58" t="str">
            <v>Senegal</v>
          </cell>
        </row>
        <row r="59">
          <cell r="D59" t="str">
            <v>Sierra Leone</v>
          </cell>
        </row>
        <row r="60">
          <cell r="D60" t="str">
            <v>South Africa</v>
          </cell>
        </row>
        <row r="61">
          <cell r="D61" t="str">
            <v>Suriname</v>
          </cell>
        </row>
        <row r="62">
          <cell r="D62" t="str">
            <v>Swaziland</v>
          </cell>
        </row>
        <row r="63">
          <cell r="D63" t="str">
            <v>Tanzania</v>
          </cell>
        </row>
        <row r="64">
          <cell r="D64" t="str">
            <v>Thailand</v>
          </cell>
        </row>
        <row r="65">
          <cell r="D65" t="str">
            <v>Togo</v>
          </cell>
        </row>
        <row r="66">
          <cell r="D66" t="str">
            <v>Tonga</v>
          </cell>
        </row>
        <row r="67">
          <cell r="D67" t="str">
            <v>Turkmenistan</v>
          </cell>
        </row>
        <row r="68">
          <cell r="D68" t="str">
            <v>Uganda</v>
          </cell>
        </row>
        <row r="69">
          <cell r="D69" t="str">
            <v>Ukraine</v>
          </cell>
        </row>
        <row r="70">
          <cell r="D70" t="str">
            <v>Vanuatu</v>
          </cell>
        </row>
        <row r="71">
          <cell r="D71" t="str">
            <v>Zambia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Instructions"/>
      <sheetName val="1. Classification &amp; Budget"/>
      <sheetName val="2. Questionnaire"/>
      <sheetName val="3. Goals &amp; Objectives"/>
      <sheetName val="4. Timeline"/>
      <sheetName val="5. Evaluation Planning"/>
      <sheetName val="DO NO HARM"/>
      <sheetName val="6. Detailed Budget"/>
      <sheetName val="Grant Selection Menu"/>
      <sheetName val="9. PCPP - Referrals"/>
      <sheetName val="SPA Menu"/>
      <sheetName val="8. SPA Projects"/>
      <sheetName val="SPA Program Element Dropdown"/>
      <sheetName val="SPA Elements and Indicators"/>
      <sheetName val="Custom SPA Indicators"/>
      <sheetName val="Custom SPA Indicator Source"/>
      <sheetName val="Custom SPA Indicators Labels"/>
      <sheetName val="SPAEnviro"/>
      <sheetName val="7. VAST Projects"/>
      <sheetName val="11. ECPA Indicators"/>
      <sheetName val="12. WAFSP"/>
      <sheetName val="FTF Indicators"/>
      <sheetName val="WAFSPIndicators"/>
      <sheetName val="FTFEnvironment Form"/>
      <sheetName val="Print"/>
      <sheetName val="PCV Liability"/>
      <sheetName val="Project Agreement"/>
      <sheetName val="10. PCPP - Press Auth Form"/>
      <sheetName val="End"/>
      <sheetName val="Lookup"/>
      <sheetName val="Data"/>
      <sheetName val="GEF"/>
    </sheetNames>
    <sheetDataSet>
      <sheetData sheetId="2">
        <row r="7">
          <cell r="Q7" t="str">
            <v/>
          </cell>
        </row>
      </sheetData>
      <sheetData sheetId="13">
        <row r="2">
          <cell r="A2" t="str">
            <v>Albania</v>
          </cell>
        </row>
        <row r="3">
          <cell r="A3" t="str">
            <v>Armenia</v>
          </cell>
        </row>
        <row r="4">
          <cell r="A4" t="str">
            <v>Armenia</v>
          </cell>
        </row>
        <row r="5">
          <cell r="A5" t="str">
            <v>Armenia</v>
          </cell>
        </row>
        <row r="6">
          <cell r="A6" t="str">
            <v>Azerbaijan</v>
          </cell>
        </row>
        <row r="7">
          <cell r="A7" t="str">
            <v>Benin</v>
          </cell>
        </row>
        <row r="8">
          <cell r="A8" t="str">
            <v>Benin</v>
          </cell>
        </row>
        <row r="9">
          <cell r="A9" t="str">
            <v>Benin</v>
          </cell>
        </row>
        <row r="10">
          <cell r="A10" t="str">
            <v>Benin</v>
          </cell>
        </row>
        <row r="11">
          <cell r="A11" t="str">
            <v>Benin</v>
          </cell>
        </row>
        <row r="12">
          <cell r="A12" t="str">
            <v>Benin</v>
          </cell>
        </row>
        <row r="13">
          <cell r="A13" t="str">
            <v>Burkina Faso</v>
          </cell>
        </row>
        <row r="14">
          <cell r="A14" t="str">
            <v>Burkina Faso</v>
          </cell>
        </row>
        <row r="15">
          <cell r="A15" t="str">
            <v>Burkina Faso</v>
          </cell>
        </row>
        <row r="16">
          <cell r="A16" t="str">
            <v>Burkina Faso</v>
          </cell>
        </row>
        <row r="17">
          <cell r="A17" t="str">
            <v>Cambodia</v>
          </cell>
        </row>
        <row r="18">
          <cell r="A18" t="str">
            <v>Cambodia</v>
          </cell>
        </row>
        <row r="19">
          <cell r="A19" t="str">
            <v>Cambodia</v>
          </cell>
        </row>
        <row r="20">
          <cell r="A20" t="str">
            <v>Cambodia</v>
          </cell>
        </row>
        <row r="21">
          <cell r="A21" t="str">
            <v>Cameroon</v>
          </cell>
        </row>
        <row r="22">
          <cell r="A22" t="str">
            <v>Cape Verde</v>
          </cell>
        </row>
        <row r="23">
          <cell r="A23" t="str">
            <v>Colombia</v>
          </cell>
        </row>
        <row r="24">
          <cell r="A24" t="str">
            <v>Colombia</v>
          </cell>
        </row>
        <row r="25">
          <cell r="A25" t="str">
            <v>Costa Rica</v>
          </cell>
        </row>
        <row r="26">
          <cell r="A26" t="str">
            <v>Dominican Republic</v>
          </cell>
        </row>
        <row r="27">
          <cell r="A27" t="str">
            <v>Dominican Republic</v>
          </cell>
        </row>
        <row r="28">
          <cell r="A28" t="str">
            <v>Dominican Republic</v>
          </cell>
        </row>
        <row r="29">
          <cell r="A29" t="str">
            <v>Dominican Republic</v>
          </cell>
        </row>
        <row r="30">
          <cell r="A30" t="str">
            <v>Dominican Republic</v>
          </cell>
        </row>
        <row r="31">
          <cell r="A31" t="str">
            <v>Eastern Caribbean</v>
          </cell>
        </row>
        <row r="32">
          <cell r="A32" t="str">
            <v>Eastern Caribbean</v>
          </cell>
        </row>
        <row r="33">
          <cell r="A33" t="str">
            <v>Eastern Caribbean</v>
          </cell>
        </row>
        <row r="34">
          <cell r="A34" t="str">
            <v>Eastern Caribbean</v>
          </cell>
        </row>
        <row r="35">
          <cell r="A35" t="str">
            <v>Eastern Caribbean</v>
          </cell>
        </row>
        <row r="36">
          <cell r="A36" t="str">
            <v>Ecuador</v>
          </cell>
        </row>
        <row r="37">
          <cell r="A37" t="str">
            <v>El Salvador</v>
          </cell>
        </row>
        <row r="38">
          <cell r="A38" t="str">
            <v>El Salvador</v>
          </cell>
        </row>
        <row r="39">
          <cell r="A39" t="str">
            <v>El Salvador</v>
          </cell>
        </row>
        <row r="40">
          <cell r="A40" t="str">
            <v>El Salvador</v>
          </cell>
        </row>
        <row r="41">
          <cell r="A41" t="str">
            <v>Ethiopia</v>
          </cell>
        </row>
        <row r="42">
          <cell r="A42" t="str">
            <v>Fiji</v>
          </cell>
        </row>
        <row r="43">
          <cell r="A43" t="str">
            <v>Georgia</v>
          </cell>
        </row>
        <row r="44">
          <cell r="A44" t="str">
            <v>Ghana</v>
          </cell>
        </row>
        <row r="45">
          <cell r="A45" t="str">
            <v>Ghana</v>
          </cell>
        </row>
        <row r="46">
          <cell r="A46" t="str">
            <v>Ghana</v>
          </cell>
        </row>
        <row r="47">
          <cell r="A47" t="str">
            <v>Ghana</v>
          </cell>
        </row>
        <row r="48">
          <cell r="A48" t="str">
            <v>Ghana</v>
          </cell>
        </row>
        <row r="49">
          <cell r="A49" t="str">
            <v>Ghana</v>
          </cell>
        </row>
        <row r="50">
          <cell r="A50" t="str">
            <v>Ghana</v>
          </cell>
        </row>
        <row r="51">
          <cell r="A51" t="str">
            <v>Guatemala</v>
          </cell>
        </row>
        <row r="52">
          <cell r="A52" t="str">
            <v>Guatemala</v>
          </cell>
        </row>
        <row r="53">
          <cell r="A53" t="str">
            <v>Guatemala</v>
          </cell>
        </row>
        <row r="54">
          <cell r="A54" t="str">
            <v>Guatemala</v>
          </cell>
        </row>
        <row r="55">
          <cell r="A55" t="str">
            <v>Guinea</v>
          </cell>
        </row>
        <row r="56">
          <cell r="A56" t="str">
            <v>Guinea</v>
          </cell>
        </row>
        <row r="57">
          <cell r="A57" t="str">
            <v>Guinea</v>
          </cell>
        </row>
        <row r="58">
          <cell r="A58" t="str">
            <v>Guinea</v>
          </cell>
        </row>
        <row r="59">
          <cell r="A59" t="str">
            <v>Guinea</v>
          </cell>
        </row>
        <row r="60">
          <cell r="A60" t="str">
            <v>Guinea</v>
          </cell>
        </row>
        <row r="61">
          <cell r="A61" t="str">
            <v>Guinea</v>
          </cell>
        </row>
        <row r="62">
          <cell r="A62" t="str">
            <v>Guyana</v>
          </cell>
        </row>
        <row r="63">
          <cell r="A63" t="str">
            <v>Guyana</v>
          </cell>
        </row>
        <row r="64">
          <cell r="A64" t="str">
            <v>Jamaica</v>
          </cell>
        </row>
        <row r="65">
          <cell r="A65" t="str">
            <v>Jamaica</v>
          </cell>
        </row>
        <row r="66">
          <cell r="A66" t="str">
            <v>Jamaica</v>
          </cell>
        </row>
        <row r="67">
          <cell r="A67" t="str">
            <v>Jamaica</v>
          </cell>
        </row>
        <row r="68">
          <cell r="A68" t="str">
            <v>Jamaica</v>
          </cell>
        </row>
        <row r="69">
          <cell r="A69" t="str">
            <v>Jamaica</v>
          </cell>
        </row>
        <row r="70">
          <cell r="A70" t="str">
            <v>Jamaica</v>
          </cell>
        </row>
        <row r="71">
          <cell r="A71" t="str">
            <v>Jamaica</v>
          </cell>
        </row>
        <row r="72">
          <cell r="A72" t="str">
            <v>Jordan</v>
          </cell>
        </row>
        <row r="73">
          <cell r="A73" t="str">
            <v>Kazakhstan</v>
          </cell>
        </row>
        <row r="74">
          <cell r="A74" t="str">
            <v>Kazakhstan</v>
          </cell>
        </row>
        <row r="75">
          <cell r="A75" t="str">
            <v>Kazakhstan</v>
          </cell>
        </row>
        <row r="76">
          <cell r="A76" t="str">
            <v>Kazakhstan</v>
          </cell>
        </row>
        <row r="77">
          <cell r="A77" t="str">
            <v>Kazakhstan</v>
          </cell>
        </row>
        <row r="78">
          <cell r="A78" t="str">
            <v>Kazakhstan</v>
          </cell>
        </row>
        <row r="79">
          <cell r="A79" t="str">
            <v>Kazakhstan</v>
          </cell>
        </row>
        <row r="80">
          <cell r="A80" t="str">
            <v>Kazakhstan</v>
          </cell>
        </row>
        <row r="81">
          <cell r="A81" t="str">
            <v>Kazakhstan</v>
          </cell>
        </row>
        <row r="82">
          <cell r="A82" t="str">
            <v>Kyrgyz Republic</v>
          </cell>
        </row>
        <row r="83">
          <cell r="A83" t="str">
            <v>Kyrgyz Republic</v>
          </cell>
        </row>
        <row r="84">
          <cell r="A84" t="str">
            <v>Kyrgyz Republic</v>
          </cell>
        </row>
        <row r="85">
          <cell r="A85" t="str">
            <v>Kyrgyz Republic</v>
          </cell>
        </row>
        <row r="86">
          <cell r="A86" t="str">
            <v>Kyrgyz Republic</v>
          </cell>
        </row>
        <row r="87">
          <cell r="A87" t="str">
            <v>Kyrgyz Republic</v>
          </cell>
        </row>
        <row r="88">
          <cell r="A88" t="str">
            <v>Kyrgyz Republic</v>
          </cell>
        </row>
        <row r="89">
          <cell r="A89" t="str">
            <v>Kyrgyz Republic</v>
          </cell>
        </row>
        <row r="90">
          <cell r="A90" t="str">
            <v>Kyrgyz Republic</v>
          </cell>
        </row>
        <row r="91">
          <cell r="A91" t="str">
            <v>Kyrgyz Republic</v>
          </cell>
        </row>
        <row r="92">
          <cell r="A92" t="str">
            <v>Liberia</v>
          </cell>
        </row>
        <row r="93">
          <cell r="A93" t="str">
            <v>Liberia</v>
          </cell>
        </row>
        <row r="94">
          <cell r="A94" t="str">
            <v>Liberia</v>
          </cell>
        </row>
        <row r="95">
          <cell r="A95" t="str">
            <v>Liberia</v>
          </cell>
        </row>
        <row r="96">
          <cell r="A96" t="str">
            <v>Macedonia</v>
          </cell>
        </row>
        <row r="97">
          <cell r="A97" t="str">
            <v>Madagascar</v>
          </cell>
        </row>
        <row r="98">
          <cell r="A98" t="str">
            <v>Madagascar</v>
          </cell>
        </row>
        <row r="99">
          <cell r="A99" t="str">
            <v>Malawi</v>
          </cell>
        </row>
        <row r="100">
          <cell r="A100" t="str">
            <v>Malawi</v>
          </cell>
        </row>
        <row r="101">
          <cell r="A101" t="str">
            <v>Malawi</v>
          </cell>
        </row>
        <row r="102">
          <cell r="A102" t="str">
            <v>Malawi</v>
          </cell>
        </row>
        <row r="103">
          <cell r="A103" t="str">
            <v>Malawi</v>
          </cell>
        </row>
        <row r="104">
          <cell r="A104" t="str">
            <v>Malawi</v>
          </cell>
        </row>
        <row r="105">
          <cell r="A105" t="str">
            <v>Malawi</v>
          </cell>
        </row>
        <row r="106">
          <cell r="A106" t="str">
            <v>Mali</v>
          </cell>
        </row>
        <row r="107">
          <cell r="A107" t="str">
            <v>Mali</v>
          </cell>
        </row>
        <row r="108">
          <cell r="A108" t="str">
            <v>Mali</v>
          </cell>
        </row>
        <row r="109">
          <cell r="A109" t="str">
            <v>Mali</v>
          </cell>
        </row>
        <row r="110">
          <cell r="A110" t="str">
            <v>Mali</v>
          </cell>
        </row>
        <row r="111">
          <cell r="A111" t="str">
            <v>Mali</v>
          </cell>
        </row>
        <row r="112">
          <cell r="A112" t="str">
            <v>Mali</v>
          </cell>
        </row>
        <row r="113">
          <cell r="A113" t="str">
            <v>Mali</v>
          </cell>
        </row>
        <row r="114">
          <cell r="A114" t="str">
            <v>Mali</v>
          </cell>
        </row>
        <row r="115">
          <cell r="A115" t="str">
            <v>Mali</v>
          </cell>
        </row>
        <row r="116">
          <cell r="A116" t="str">
            <v>Mali</v>
          </cell>
        </row>
        <row r="117">
          <cell r="A117" t="str">
            <v>Mexico</v>
          </cell>
        </row>
        <row r="118">
          <cell r="A118" t="str">
            <v>Mexico</v>
          </cell>
        </row>
        <row r="119">
          <cell r="A119" t="str">
            <v>Mexico</v>
          </cell>
        </row>
        <row r="120">
          <cell r="A120" t="str">
            <v>Micronesia</v>
          </cell>
        </row>
        <row r="121">
          <cell r="A121" t="str">
            <v>Moldova</v>
          </cell>
        </row>
        <row r="122">
          <cell r="A122" t="str">
            <v>Moldova</v>
          </cell>
        </row>
        <row r="123">
          <cell r="A123" t="str">
            <v>Mongolia</v>
          </cell>
        </row>
        <row r="124">
          <cell r="A124" t="str">
            <v>Morocco</v>
          </cell>
        </row>
        <row r="125">
          <cell r="A125" t="str">
            <v>Morocco</v>
          </cell>
        </row>
        <row r="126">
          <cell r="A126" t="str">
            <v>Morocco</v>
          </cell>
        </row>
        <row r="127">
          <cell r="A127" t="str">
            <v>Mozambique</v>
          </cell>
        </row>
        <row r="128">
          <cell r="A128" t="str">
            <v>Mozambique</v>
          </cell>
        </row>
        <row r="129">
          <cell r="A129" t="str">
            <v>Nepal</v>
          </cell>
        </row>
        <row r="130">
          <cell r="A130" t="str">
            <v>Nepal</v>
          </cell>
        </row>
        <row r="131">
          <cell r="A131" t="str">
            <v>Nepal</v>
          </cell>
        </row>
        <row r="132">
          <cell r="A132" t="str">
            <v>Nicaragua</v>
          </cell>
        </row>
        <row r="133">
          <cell r="A133" t="str">
            <v>Nicaragua</v>
          </cell>
        </row>
        <row r="134">
          <cell r="A134" t="str">
            <v>Nicaragua</v>
          </cell>
        </row>
        <row r="135">
          <cell r="A135" t="str">
            <v>Nicaragua</v>
          </cell>
        </row>
        <row r="136">
          <cell r="A136" t="str">
            <v>Nicaragua</v>
          </cell>
        </row>
        <row r="137">
          <cell r="A137" t="str">
            <v>Nicaragua</v>
          </cell>
        </row>
        <row r="138">
          <cell r="A138" t="str">
            <v>Nicaragua</v>
          </cell>
        </row>
        <row r="139">
          <cell r="A139" t="str">
            <v>Panama</v>
          </cell>
        </row>
        <row r="140">
          <cell r="A140" t="str">
            <v>Panama</v>
          </cell>
        </row>
        <row r="141">
          <cell r="A141" t="str">
            <v>Paraguay</v>
          </cell>
        </row>
        <row r="142">
          <cell r="A142" t="str">
            <v>Paraguay</v>
          </cell>
        </row>
        <row r="143">
          <cell r="A143" t="str">
            <v>Peru</v>
          </cell>
        </row>
        <row r="144">
          <cell r="A144" t="str">
            <v>Peru</v>
          </cell>
        </row>
        <row r="145">
          <cell r="A145" t="str">
            <v>Peru</v>
          </cell>
        </row>
        <row r="146">
          <cell r="A146" t="str">
            <v>Peru</v>
          </cell>
        </row>
        <row r="147">
          <cell r="A147" t="str">
            <v>Peru</v>
          </cell>
        </row>
        <row r="148">
          <cell r="A148" t="str">
            <v>Philippines</v>
          </cell>
        </row>
        <row r="149">
          <cell r="A149" t="str">
            <v>Philippines</v>
          </cell>
        </row>
        <row r="150">
          <cell r="A150" t="str">
            <v>Philippines</v>
          </cell>
        </row>
        <row r="151">
          <cell r="A151" t="str">
            <v>Philippines</v>
          </cell>
        </row>
        <row r="152">
          <cell r="A152" t="str">
            <v>Romania</v>
          </cell>
        </row>
        <row r="153">
          <cell r="A153" t="str">
            <v>Romania</v>
          </cell>
        </row>
        <row r="154">
          <cell r="A154" t="str">
            <v>Rwanda</v>
          </cell>
        </row>
        <row r="155">
          <cell r="A155" t="str">
            <v>Rwanda</v>
          </cell>
        </row>
        <row r="156">
          <cell r="A156" t="str">
            <v>Senegal</v>
          </cell>
        </row>
        <row r="157">
          <cell r="A157" t="str">
            <v>Senegal</v>
          </cell>
        </row>
        <row r="158">
          <cell r="A158" t="str">
            <v>Senegal</v>
          </cell>
        </row>
        <row r="159">
          <cell r="A159" t="str">
            <v>Senegal</v>
          </cell>
        </row>
        <row r="160">
          <cell r="A160" t="str">
            <v>Senegal</v>
          </cell>
        </row>
        <row r="161">
          <cell r="A161" t="str">
            <v>Senegal</v>
          </cell>
        </row>
        <row r="162">
          <cell r="A162" t="str">
            <v>Sierra Leone</v>
          </cell>
        </row>
        <row r="163">
          <cell r="A163" t="str">
            <v>Sierra Leone</v>
          </cell>
        </row>
        <row r="164">
          <cell r="A164" t="str">
            <v>Sierra Leone</v>
          </cell>
        </row>
        <row r="165">
          <cell r="A165" t="str">
            <v>Sierra Leone</v>
          </cell>
        </row>
        <row r="166">
          <cell r="A166" t="str">
            <v>Tanzania</v>
          </cell>
        </row>
        <row r="167">
          <cell r="A167" t="str">
            <v>Tanzania</v>
          </cell>
        </row>
        <row r="168">
          <cell r="A168" t="str">
            <v>Tanzania</v>
          </cell>
        </row>
        <row r="169">
          <cell r="A169" t="str">
            <v>Tanzania</v>
          </cell>
        </row>
        <row r="170">
          <cell r="A170" t="str">
            <v>Tanzania</v>
          </cell>
        </row>
        <row r="171">
          <cell r="A171" t="str">
            <v>The Gambia</v>
          </cell>
        </row>
        <row r="172">
          <cell r="A172" t="str">
            <v>The Gambia</v>
          </cell>
        </row>
        <row r="173">
          <cell r="A173" t="str">
            <v>The Gambia</v>
          </cell>
        </row>
        <row r="174">
          <cell r="A174" t="str">
            <v>Togo</v>
          </cell>
        </row>
        <row r="175">
          <cell r="A175" t="str">
            <v>Togo</v>
          </cell>
        </row>
        <row r="176">
          <cell r="A176" t="str">
            <v>Togo</v>
          </cell>
        </row>
        <row r="177">
          <cell r="A177" t="str">
            <v>Togo</v>
          </cell>
        </row>
        <row r="178">
          <cell r="A178" t="str">
            <v>Turkmenistan</v>
          </cell>
        </row>
        <row r="179">
          <cell r="A179" t="str">
            <v>Turkmenistan</v>
          </cell>
        </row>
        <row r="180">
          <cell r="A180" t="str">
            <v>Turkmenistan</v>
          </cell>
        </row>
        <row r="181">
          <cell r="A181" t="str">
            <v>Turkmenistan</v>
          </cell>
        </row>
        <row r="182">
          <cell r="A182" t="str">
            <v>Turkmenistan</v>
          </cell>
        </row>
        <row r="183">
          <cell r="A183" t="str">
            <v>Turkmenistan</v>
          </cell>
        </row>
        <row r="184">
          <cell r="A184" t="str">
            <v>Turkmenistan</v>
          </cell>
        </row>
        <row r="185">
          <cell r="A185" t="str">
            <v>Turkmenistan</v>
          </cell>
        </row>
        <row r="186">
          <cell r="A186" t="str">
            <v>Turkmenistan</v>
          </cell>
        </row>
        <row r="187">
          <cell r="A187" t="str">
            <v>Uganda</v>
          </cell>
        </row>
        <row r="188">
          <cell r="A188" t="str">
            <v>Uganda</v>
          </cell>
        </row>
        <row r="189">
          <cell r="A189" t="str">
            <v>Uganda</v>
          </cell>
        </row>
        <row r="190">
          <cell r="A190" t="str">
            <v>Uganda</v>
          </cell>
        </row>
        <row r="191">
          <cell r="A191" t="str">
            <v>Uganda</v>
          </cell>
        </row>
        <row r="192">
          <cell r="A192" t="str">
            <v>Ukraine</v>
          </cell>
        </row>
        <row r="193">
          <cell r="A193" t="str">
            <v>Vanuatu</v>
          </cell>
        </row>
        <row r="194">
          <cell r="A194" t="str">
            <v>Zambia</v>
          </cell>
        </row>
        <row r="195">
          <cell r="A195" t="str">
            <v>Zambia</v>
          </cell>
        </row>
        <row r="196">
          <cell r="A196" t="str">
            <v>Zambia</v>
          </cell>
        </row>
        <row r="197">
          <cell r="A197" t="str">
            <v>Zambia</v>
          </cell>
        </row>
        <row r="198">
          <cell r="A198" t="str">
            <v>Zambia</v>
          </cell>
        </row>
        <row r="199">
          <cell r="A199" t="str">
            <v>Zambia</v>
          </cell>
        </row>
      </sheetData>
      <sheetData sheetId="14">
        <row r="3">
          <cell r="B3" t="str">
            <v># of communities in USG-assisted areas using community policing methods</v>
          </cell>
        </row>
        <row r="4">
          <cell r="B4" t="str">
            <v># of programs conducted to enhance and improve police/community relationships</v>
          </cell>
        </row>
        <row r="6">
          <cell r="B6" t="str">
            <v># of community based organizations (CBOs) or governmental entities that received assistance to strengthen local government and/or decentralization efforts</v>
          </cell>
        </row>
        <row r="7">
          <cell r="B7" t="str">
            <v># of individuals who received training or assistance to strengthen local government and/or decentralization efforts</v>
          </cell>
        </row>
        <row r="8">
          <cell r="B8" t="str">
            <v>#  of private sector actors/entities engaged during the planning or implementation of the activity (CARSI)</v>
          </cell>
        </row>
        <row r="9">
          <cell r="B9" t="str">
            <v># of service providers who have benefitted from USG-supported educational and socio-economic opportunities (CARSI)</v>
          </cell>
        </row>
        <row r="10">
          <cell r="B10" t="str">
            <v># of youth between 15 and 25 who have benefitted from USG-supported educational and socio-economic opportunities (CARSI)</v>
          </cell>
        </row>
        <row r="11">
          <cell r="B11" t="str">
            <v># of youth who are under 15 who have benefitted from USG-supported educational and socio-economic opportunities (CARSI)</v>
          </cell>
        </row>
        <row r="12">
          <cell r="B12" t="str">
            <v># of communities benefited with USG assistance (CARSI)</v>
          </cell>
        </row>
        <row r="13">
          <cell r="B13" t="str">
            <v># of USG-assisted organizations and/or service delivery systems that serve youth (CARSI)</v>
          </cell>
        </row>
        <row r="14">
          <cell r="B14" t="str">
            <v>CARSI Risk Factor: 1. Dysfunctional families, lack of supervision in the home and high rates of domestic violence</v>
          </cell>
        </row>
        <row r="15">
          <cell r="B15" t="str">
            <v>CARSI Risk Factor: 2. Loss of family and social values</v>
          </cell>
        </row>
        <row r="16">
          <cell r="B16" t="str">
            <v>CARSI Risk Factor: 3. The need for Identity and belonging, low self-esteem, negative peer contact and lack of dreams</v>
          </cell>
        </row>
        <row r="17">
          <cell r="B17" t="str">
            <v>CARSI Risk Factor: 4. Irresponsible sexual activity at an early stage</v>
          </cell>
        </row>
        <row r="18">
          <cell r="B18" t="str">
            <v>CARSI Risk Factor: 5. Limited access to formal and informal education</v>
          </cell>
        </row>
        <row r="19">
          <cell r="B19" t="str">
            <v>CARSI Risk Factor: 6. Low quality of education/teachers, high school dropout rate</v>
          </cell>
        </row>
        <row r="20">
          <cell r="B20" t="str">
            <v>CARSI Risk Factor: 7. High unemployment among youth and a lack of skills for employment</v>
          </cell>
        </row>
        <row r="21">
          <cell r="B21" t="str">
            <v>CARSI Risk Factor: 8. Overcrowded neighborhoods with limited access to basic services and spaces for recreation</v>
          </cell>
        </row>
        <row r="23">
          <cell r="B23" t="str">
            <v># of community based organizations (CBOs) or governmental entities that received assistance to strengthen management skills and/or fiscal management</v>
          </cell>
        </row>
        <row r="24">
          <cell r="B24" t="str">
            <v># of individuals who received US government-assisted training in management skills and/or fiscal management</v>
          </cell>
        </row>
        <row r="25">
          <cell r="B25" t="str">
            <v># of individuals trained/educated in civic education and leadership capacity</v>
          </cell>
        </row>
        <row r="27">
          <cell r="B27" t="str">
            <v># of individuals receiving civic education through US government-assisted programs</v>
          </cell>
        </row>
        <row r="28">
          <cell r="B28" t="str">
            <v># of local mechanisms (such as formation of girls empowerment clubs, youth leadership camps and student governance/student peer-group learning) supported with US government assistance for citizens to engage their sub-national government</v>
          </cell>
        </row>
        <row r="30">
          <cell r="B30" t="str">
            <v># of civil society organizations using US government assistance to improve internal organizational capacity</v>
          </cell>
        </row>
        <row r="31">
          <cell r="B31" t="str">
            <v># of people who have completed USG-assisted civic education programs </v>
          </cell>
        </row>
        <row r="32">
          <cell r="B32" t="str">
            <v># of people trained/educated in organizational capacity and/or leadership</v>
          </cell>
        </row>
        <row r="34">
          <cell r="B34" t="str">
            <v># of individuals reached through community outreach that promotes HIV/AIDS prevention </v>
          </cell>
        </row>
        <row r="35">
          <cell r="B35" t="str">
            <v># of health care workers who successfully completed an in-service training program for HIV/AIDS related service delivery</v>
          </cell>
        </row>
        <row r="36">
          <cell r="B36" t="str">
            <v># of MARP (most at-risk population) reached with individual and/or small group level HIV preventive interventions that are based on evidence and/or meet the minimum standards required</v>
          </cell>
        </row>
        <row r="37">
          <cell r="B37" t="str">
            <v># of individuals reached through community outreach that promotes HIV/AIDS care and treatment</v>
          </cell>
        </row>
        <row r="38">
          <cell r="B38" t="str">
            <v># of individuals trained in HIV-related stigma and discrimination reduction</v>
          </cell>
        </row>
        <row r="39">
          <cell r="B39" t="str">
            <v># of local organizations provided with technical assistance for HIV-related institutional capacity building</v>
          </cell>
        </row>
        <row r="41">
          <cell r="B41" t="str">
            <v># of community health workers trained in home based care</v>
          </cell>
        </row>
        <row r="42">
          <cell r="B42" t="str">
            <v># of community health workers trained in Intermittent Presumptive Treatment for pregnant women (IPTp)</v>
          </cell>
        </row>
        <row r="43">
          <cell r="B43" t="str">
            <v># of community health workers trained in Rapid Diagnostic Test (RDT) use</v>
          </cell>
        </row>
        <row r="44">
          <cell r="B44" t="str">
            <v># of community health workers trained in malaria prevention Behavior Change Communication (BCC) messaging skills</v>
          </cell>
        </row>
        <row r="45">
          <cell r="B45" t="str">
            <v># of people receiving malaria prevention Behavior Change Communication (BCC)  messaging regarding early treatment</v>
          </cell>
        </row>
        <row r="46">
          <cell r="B46" t="str">
            <v># of people receiving malaria prevention Behavior Change Communication (BCC)  messaging regarding net usage</v>
          </cell>
        </row>
        <row r="47">
          <cell r="B47" t="str">
            <v># of people receiving malaria prevention Behavior Change Communication (BCC) messaging regarding Intermittent Presumptive Treatment for pregnant women (IPTp)</v>
          </cell>
        </row>
        <row r="48">
          <cell r="B48" t="str">
            <v># of people receiving malaria prevention Behavior Change Communication (BCC)  messaging regarding Indoor Residual Spraying (IRS)</v>
          </cell>
        </row>
        <row r="49">
          <cell r="B49" t="str">
            <v># of Long Lasting Insecticide-Treated Nets (LLITNs) distributed</v>
          </cell>
        </row>
        <row r="51">
          <cell r="B51" t="str">
            <v># of individuals trained in maternal or newborn health through USG supported programs </v>
          </cell>
        </row>
        <row r="52">
          <cell r="B52" t="str">
            <v># of individuals trained in child health and nutrition through US government-supported health area programs                 </v>
          </cell>
        </row>
        <row r="53">
          <cell r="B53" t="str">
            <v># of children reached by USG-supported nutrition programs</v>
          </cell>
        </row>
        <row r="55">
          <cell r="B55" t="str">
            <v># of US government-assisted community health workers (CHWs) trained to provide family planning (FP) information and/or services during the year                                                             </v>
          </cell>
        </row>
        <row r="56">
          <cell r="B56" t="str">
            <v># of individuals that have seen or heard a specific USG-supported FP/RH message</v>
          </cell>
        </row>
        <row r="57">
          <cell r="B57" t="str">
            <v># of local non-government organizations trained and providing quality family planning and reproductive health services</v>
          </cell>
        </row>
        <row r="58">
          <cell r="B58" t="str">
            <v># of new family planning approaches successfully introduced through USG supported programs</v>
          </cell>
        </row>
        <row r="59">
          <cell r="B59" t="str">
            <v># of people trained in family planning and reproductive health with USG funds</v>
          </cell>
        </row>
        <row r="61">
          <cell r="B61" t="str">
            <v># of people gaining access to an improved drinking water source </v>
          </cell>
        </row>
        <row r="62">
          <cell r="B62" t="str">
            <v># of people gaining access to an improved sanitation facility </v>
          </cell>
        </row>
        <row r="63">
          <cell r="B63" t="str">
            <v># of men and women trained in water sanitation and hygiene</v>
          </cell>
        </row>
        <row r="65">
          <cell r="B65" t="str">
            <v># of people trained in child health and nutrition through USG-supported health area programs</v>
          </cell>
        </row>
        <row r="66">
          <cell r="B66" t="str">
            <v># of health facilities with improved capacity to manage acute under-nutrition</v>
          </cell>
        </row>
        <row r="67">
          <cell r="B67" t="str">
            <v># of children under five reached by US government-supported nutrition programs</v>
          </cell>
        </row>
        <row r="69">
          <cell r="B69" t="str">
            <v># of textbooks and other teaching and learning materials (TLM) provided with US government assistance </v>
          </cell>
        </row>
        <row r="70">
          <cell r="B70" t="str">
            <v># of schools using Information and Communication Technology due to US government support </v>
          </cell>
        </row>
        <row r="71">
          <cell r="B71" t="str">
            <v># of classrooms built or repaired with US government assistance</v>
          </cell>
        </row>
        <row r="72">
          <cell r="B72" t="str">
            <v># of teachers/educators who received  training with US government support</v>
          </cell>
        </row>
        <row r="73">
          <cell r="B73" t="str">
            <v># of education administrators and officials trained with US government support</v>
          </cell>
        </row>
        <row r="74">
          <cell r="B74" t="str">
            <v># of PTAs or similar ‘school’ governance structures supported</v>
          </cell>
        </row>
        <row r="75">
          <cell r="B75" t="str">
            <v># of learners enrolled in USG-supported secondary schools or equivalent non-school-based settings </v>
          </cell>
        </row>
        <row r="76">
          <cell r="B76" t="str">
            <v># of learners receiving literacy interventions at the primary level </v>
          </cell>
        </row>
        <row r="77">
          <cell r="B77" t="str">
            <v># of learners at the primary level receiving US government-supported training other than literacy interventions</v>
          </cell>
        </row>
        <row r="79">
          <cell r="B79" t="str">
            <v># of US government-assisted curricula revised with private and/or public sector employers’ input</v>
          </cell>
        </row>
        <row r="80">
          <cell r="B80" t="str">
            <v># of US government-supported tertiary or vocational programs </v>
          </cell>
        </row>
        <row r="81">
          <cell r="B81" t="str">
            <v># of individuals trained as a result of US governement investments in higher education institutions </v>
          </cell>
        </row>
        <row r="83">
          <cell r="B83" t="str">
            <v># of vulnerable individuals benefitting from US government-supported social services</v>
          </cell>
        </row>
        <row r="84">
          <cell r="B84" t="str">
            <v># of service providers trained who serve vulnerable persons</v>
          </cell>
        </row>
        <row r="85">
          <cell r="B85" t="str">
            <v># of US government assisted organizations and/or service delivery systems strengthened who serve vulnerable populations</v>
          </cell>
        </row>
        <row r="87">
          <cell r="B87" t="str">
            <v># of individuals benefiting from US government-supported social assistance programming</v>
          </cell>
        </row>
        <row r="88">
          <cell r="B88" t="str">
            <v># of service providers trained who serve vulnerable persons</v>
          </cell>
        </row>
        <row r="89">
          <cell r="B89" t="str">
            <v># of US government assisted organizations and/or service delivery systems strengthened who serve vulnerable populations</v>
          </cell>
        </row>
        <row r="91">
          <cell r="B91" t="str">
            <v># of individuals who received capacity building training and/or assistance in trade and/or investment enabling environment</v>
          </cell>
        </row>
        <row r="92">
          <cell r="B92" t="str">
            <v># of community based organizations, businesses or governmental entities that received assistance to strengthen trade and investment</v>
          </cell>
        </row>
        <row r="94">
          <cell r="B94" t="str">
            <v># of individuals who received capacity building training and/or assistance in trade and/or investment capacity</v>
          </cell>
        </row>
        <row r="95">
          <cell r="B95" t="str">
            <v># of community based organizations, businesses or governmental entities that received assistance to strengthen trade and/or investment capacity </v>
          </cell>
        </row>
        <row r="97">
          <cell r="B97" t="str">
            <v># of individuals who received capacity building training and/or assistance to enable or enhance  the financial sector environment</v>
          </cell>
        </row>
        <row r="98">
          <cell r="B98" t="str">
            <v># of community based organizations (CBOs), businesses or governmental entities that received assistance to enable or enhance  the financial sector environment </v>
          </cell>
        </row>
        <row r="100">
          <cell r="B100" t="str">
            <v># of individuals who received capacity building training and/or assistance in the financial sector (such as trainings or assistance that improve financial management systems)</v>
          </cell>
        </row>
        <row r="101">
          <cell r="B101" t="str">
            <v># of community based organizations (CBOs), businesses or governmental entities that received assistance to enable or enhance  the financial sector environment</v>
          </cell>
        </row>
        <row r="103">
          <cell r="B103" t="str">
            <v># of hectares under improved technologies or management practices as a result of USG assistance</v>
          </cell>
        </row>
        <row r="104">
          <cell r="B104" t="str">
            <v># of farmers (men and women) and others who have applied new technologies or management practices as a result of US government assistance</v>
          </cell>
        </row>
        <row r="105">
          <cell r="B105" t="str">
            <v># of food security private enterprises, producers organizations, water users associations, women's groups, trade and business associations, and community-based organizations receiving USG assistance</v>
          </cell>
        </row>
        <row r="106">
          <cell r="B106" t="str">
            <v># of individuals who have received USG supported short term agricultural sector productivity or food security training</v>
          </cell>
        </row>
        <row r="107">
          <cell r="B107" t="str">
            <v># of food security private enterprises, producers organizations, water users associations, women's groups, trade and business associations, and community-based organizations that applied new technologies or management practices</v>
          </cell>
        </row>
        <row r="108">
          <cell r="B108" t="str">
            <v># of individuals trained in improving and promoting food security</v>
          </cell>
        </row>
        <row r="109">
          <cell r="B109" t="str">
            <v># of individuals trained in business development, including income generation</v>
          </cell>
        </row>
        <row r="110">
          <cell r="B110" t="str">
            <v># of households that report production of off-season vegetables</v>
          </cell>
        </row>
        <row r="111">
          <cell r="B111" t="str">
            <v># of individuals that are reached by non-formal education activities focused on post-harvest food preservation</v>
          </cell>
        </row>
        <row r="113">
          <cell r="B113" t="str">
            <v># of hectares under improved technologies or management practices as a result of USG assistance</v>
          </cell>
        </row>
        <row r="114">
          <cell r="B114" t="str">
            <v># of farmers and others who have applied new technologies or management practices as a result of US government assistance</v>
          </cell>
        </row>
        <row r="115">
          <cell r="B115" t="str">
            <v># of food security private enterprises, producers organizations, water users associations, women's groups, trade and business associations, and community-based organizations receiving USG assistance</v>
          </cell>
        </row>
        <row r="116">
          <cell r="B116" t="str">
            <v># of individuals who have received USG supported short term agricultural sector productivity or food security training</v>
          </cell>
        </row>
        <row r="117">
          <cell r="B117" t="str">
            <v># of food security private enterprises, producers organizations, water users associations, women's groups, trade and business associations, and community-based organizations that applied new technologies or management practices</v>
          </cell>
        </row>
        <row r="119">
          <cell r="B119" t="str">
            <v># of individuals who received capacity building training and/or assistance to strengthen the business environment</v>
          </cell>
        </row>
        <row r="120">
          <cell r="B120" t="str">
            <v># of community based organizations (CBOs), businesses or governmental entities that received assistance to strengthen the business environment</v>
          </cell>
        </row>
        <row r="122">
          <cell r="B122" t="str">
            <v># of private sector firms that have improved management practices as a result of US government assistance</v>
          </cell>
        </row>
        <row r="123">
          <cell r="B123" t="str">
            <v># of individuals who received training or assistance to strengthen private sector productivity</v>
          </cell>
        </row>
        <row r="125">
          <cell r="B125" t="str">
            <v># of individuals who received training or assistance in workforce development </v>
          </cell>
        </row>
        <row r="126">
          <cell r="B126" t="str">
            <v># of workforce development initiatives completed as a result of USG participation in public-private partnerships</v>
          </cell>
        </row>
        <row r="128">
          <cell r="B128" t="str">
            <v># of microenterprises supported by US government enterprise assistance</v>
          </cell>
        </row>
        <row r="129">
          <cell r="B129" t="str">
            <v># of individuals who received training or assistance to strengthen microenterprises </v>
          </cell>
        </row>
        <row r="131">
          <cell r="B131" t="str">
            <v># of people with increased economic benefits derived from sustainable natural resource management and conservation as a result of US government assistance</v>
          </cell>
        </row>
        <row r="132">
          <cell r="B132" t="str">
            <v># of hectares of biological significance and/or natural resources under improved natural resource management as a result of US government assistance</v>
          </cell>
        </row>
        <row r="133">
          <cell r="B133" t="str">
            <v># of people receiving US government supported training in natural resources management and/or biodiversity conservation.</v>
          </cell>
        </row>
        <row r="135">
          <cell r="B135" t="str">
            <v># of institutions with improved capacity to address climate change issues as a result of US government assistance</v>
          </cell>
        </row>
        <row r="136">
          <cell r="B136" t="str">
            <v># of people with increased capacity to adapt to the impacts of climate variability and change as a result of US government assistance</v>
          </cell>
        </row>
        <row r="138">
          <cell r="B138" t="str">
            <v># of people trained in disaster preparedness as a result of US government assistance</v>
          </cell>
        </row>
        <row r="139">
          <cell r="B139" t="str">
            <v># of hazard risk reduction plans, policies, strategies, systems, or curricula developed</v>
          </cell>
        </row>
        <row r="141">
          <cell r="B141" t="str">
            <v># of communities who benefit from a USG-assisted physical infrastructure improvement that mitigates effects of inaccessibility to food or water.</v>
          </cell>
        </row>
        <row r="143">
          <cell r="B143" t="str">
            <v># of youth participating (ages 15-25)</v>
          </cell>
        </row>
        <row r="144">
          <cell r="B144" t="str">
            <v># of community groups benefitting</v>
          </cell>
        </row>
        <row r="145">
          <cell r="B145" t="str">
            <v># of new services provided</v>
          </cell>
        </row>
        <row r="146">
          <cell r="B146" t="str">
            <v># of service providers benefitting/using</v>
          </cell>
        </row>
        <row r="148">
          <cell r="B148" t="str">
            <v># of communities with strengthened capacity to conduct supplementary early grade reading and literacy activities.</v>
          </cell>
        </row>
        <row r="149">
          <cell r="B149" t="str">
            <v># of community and school libraries established.</v>
          </cell>
        </row>
        <row r="150">
          <cell r="B150" t="str">
            <v># of textbooks and other teaching and learning materials provided with USG assistance</v>
          </cell>
        </row>
        <row r="151">
          <cell r="B151" t="str">
            <v># of activities that promote gender equitable practices</v>
          </cell>
        </row>
        <row r="153">
          <cell r="B153" t="str">
            <v>PLACE HOLDER TO END THE LIST</v>
          </cell>
        </row>
      </sheetData>
      <sheetData sheetId="30">
        <row r="1">
          <cell r="D1" t="str">
            <v>Albania</v>
          </cell>
          <cell r="N1" t="str">
            <v>Albania</v>
          </cell>
        </row>
        <row r="2">
          <cell r="D2" t="str">
            <v>Armenia</v>
          </cell>
          <cell r="G2" t="str">
            <v>X</v>
          </cell>
          <cell r="N2" t="str">
            <v>Armenia</v>
          </cell>
        </row>
        <row r="3">
          <cell r="D3" t="str">
            <v>Azerbaijan</v>
          </cell>
          <cell r="N3" t="str">
            <v>Azerbaijan</v>
          </cell>
        </row>
        <row r="4">
          <cell r="D4" t="str">
            <v>Belize</v>
          </cell>
          <cell r="N4" t="str">
            <v>Benin</v>
          </cell>
        </row>
        <row r="5">
          <cell r="D5" t="str">
            <v>Benin</v>
          </cell>
          <cell r="N5" t="str">
            <v>Burkina Faso</v>
          </cell>
        </row>
        <row r="6">
          <cell r="D6" t="str">
            <v>Bolivia</v>
          </cell>
          <cell r="N6" t="str">
            <v>Cambodia</v>
          </cell>
        </row>
        <row r="7">
          <cell r="D7" t="str">
            <v>Botswana</v>
          </cell>
          <cell r="N7" t="str">
            <v>Cameroon</v>
          </cell>
        </row>
        <row r="8">
          <cell r="A8">
            <v>2010</v>
          </cell>
          <cell r="D8" t="str">
            <v>Bulgaria</v>
          </cell>
          <cell r="N8" t="str">
            <v>Cape Verde</v>
          </cell>
        </row>
        <row r="9">
          <cell r="A9">
            <v>2011</v>
          </cell>
          <cell r="D9" t="str">
            <v>Burkina Faso</v>
          </cell>
          <cell r="N9" t="str">
            <v>Colombia</v>
          </cell>
        </row>
        <row r="10">
          <cell r="A10">
            <v>2012</v>
          </cell>
          <cell r="D10" t="str">
            <v>Cambodia</v>
          </cell>
          <cell r="N10" t="str">
            <v>Costa Rica</v>
          </cell>
        </row>
        <row r="11">
          <cell r="A11">
            <v>2013</v>
          </cell>
          <cell r="D11" t="str">
            <v>Cameroon</v>
          </cell>
          <cell r="N11" t="str">
            <v>Dominican Republic</v>
          </cell>
        </row>
        <row r="12">
          <cell r="A12">
            <v>2014</v>
          </cell>
          <cell r="D12" t="str">
            <v>Cape Verde</v>
          </cell>
          <cell r="N12" t="str">
            <v>Eastern Caribbean</v>
          </cell>
        </row>
        <row r="13">
          <cell r="A13">
            <v>2015</v>
          </cell>
          <cell r="D13" t="str">
            <v>China</v>
          </cell>
          <cell r="N13" t="str">
            <v>Ecuador</v>
          </cell>
        </row>
        <row r="14">
          <cell r="A14">
            <v>2016</v>
          </cell>
          <cell r="D14" t="str">
            <v>Colombia</v>
          </cell>
          <cell r="N14" t="str">
            <v>El Salvador</v>
          </cell>
        </row>
        <row r="15">
          <cell r="D15" t="str">
            <v>Costa Rica</v>
          </cell>
          <cell r="N15" t="str">
            <v>Ethiopia</v>
          </cell>
        </row>
        <row r="16">
          <cell r="D16" t="str">
            <v>Dominican Republic</v>
          </cell>
          <cell r="N16" t="str">
            <v>Fiji</v>
          </cell>
        </row>
        <row r="17">
          <cell r="D17" t="str">
            <v>Eastern Caribbean</v>
          </cell>
          <cell r="N17" t="str">
            <v>Georgia</v>
          </cell>
        </row>
        <row r="18">
          <cell r="D18" t="str">
            <v>Ecuador</v>
          </cell>
          <cell r="N18" t="str">
            <v>Ghana</v>
          </cell>
        </row>
        <row r="19">
          <cell r="D19" t="str">
            <v>El Salvador</v>
          </cell>
          <cell r="N19" t="str">
            <v>Guatemala</v>
          </cell>
        </row>
        <row r="20">
          <cell r="D20" t="str">
            <v>Ethiopia</v>
          </cell>
          <cell r="N20" t="str">
            <v>Guinea</v>
          </cell>
        </row>
        <row r="21">
          <cell r="D21" t="str">
            <v>Fiji</v>
          </cell>
          <cell r="N21" t="str">
            <v>Guyana</v>
          </cell>
        </row>
        <row r="22">
          <cell r="D22" t="str">
            <v>The Gambia</v>
          </cell>
          <cell r="N22" t="str">
            <v>Jamaica</v>
          </cell>
        </row>
        <row r="23">
          <cell r="D23" t="str">
            <v>Georgia</v>
          </cell>
          <cell r="N23" t="str">
            <v>Jordan</v>
          </cell>
        </row>
        <row r="24">
          <cell r="A24" t="str">
            <v>Days</v>
          </cell>
          <cell r="D24" t="str">
            <v>Ghana</v>
          </cell>
          <cell r="N24" t="str">
            <v>Kyrgyz Republic</v>
          </cell>
        </row>
        <row r="25">
          <cell r="A25" t="str">
            <v>Weeks</v>
          </cell>
          <cell r="D25" t="str">
            <v>Guatemala</v>
          </cell>
          <cell r="N25" t="str">
            <v>Liberia</v>
          </cell>
        </row>
        <row r="26">
          <cell r="A26" t="str">
            <v>Months</v>
          </cell>
          <cell r="D26" t="str">
            <v>Guinea</v>
          </cell>
          <cell r="N26" t="str">
            <v>Macedonia</v>
          </cell>
        </row>
        <row r="27">
          <cell r="D27" t="str">
            <v>Guyana</v>
          </cell>
          <cell r="N27" t="str">
            <v>Madagascar</v>
          </cell>
        </row>
        <row r="28">
          <cell r="D28" t="str">
            <v>Honduras</v>
          </cell>
          <cell r="N28" t="str">
            <v>Malawi</v>
          </cell>
        </row>
        <row r="29">
          <cell r="D29" t="str">
            <v>Indonesia</v>
          </cell>
          <cell r="N29" t="str">
            <v>Mali</v>
          </cell>
        </row>
        <row r="30">
          <cell r="D30" t="str">
            <v>Jamaica</v>
          </cell>
          <cell r="N30" t="str">
            <v>Mexico</v>
          </cell>
        </row>
        <row r="31">
          <cell r="D31" t="str">
            <v>Jordan</v>
          </cell>
          <cell r="N31" t="str">
            <v>Micronesia</v>
          </cell>
        </row>
        <row r="32">
          <cell r="D32" t="str">
            <v>Kazakhstan</v>
          </cell>
          <cell r="N32" t="str">
            <v>Moldova</v>
          </cell>
        </row>
        <row r="33">
          <cell r="D33" t="str">
            <v>Kenya</v>
          </cell>
          <cell r="N33" t="str">
            <v>Mongolia</v>
          </cell>
        </row>
        <row r="34">
          <cell r="D34" t="str">
            <v>Kyrgyz Republic</v>
          </cell>
          <cell r="N34" t="str">
            <v>Morocco</v>
          </cell>
        </row>
        <row r="35">
          <cell r="D35" t="str">
            <v>Lesotho</v>
          </cell>
          <cell r="N35" t="str">
            <v>Mozambique</v>
          </cell>
        </row>
        <row r="36">
          <cell r="D36" t="str">
            <v>Liberia</v>
          </cell>
          <cell r="N36" t="str">
            <v>Nepal</v>
          </cell>
        </row>
        <row r="37">
          <cell r="D37" t="str">
            <v>Macedonia</v>
          </cell>
          <cell r="N37" t="str">
            <v>Nicaragua</v>
          </cell>
        </row>
        <row r="38">
          <cell r="D38" t="str">
            <v>Madagascar</v>
          </cell>
          <cell r="N38" t="str">
            <v>Panama</v>
          </cell>
        </row>
        <row r="39">
          <cell r="D39" t="str">
            <v>Malawi</v>
          </cell>
          <cell r="N39" t="str">
            <v>Paraguay</v>
          </cell>
        </row>
        <row r="40">
          <cell r="D40" t="str">
            <v>Mali</v>
          </cell>
          <cell r="N40" t="str">
            <v>Peru</v>
          </cell>
        </row>
        <row r="41">
          <cell r="D41" t="str">
            <v>Mexico</v>
          </cell>
          <cell r="N41" t="str">
            <v>Philippines</v>
          </cell>
        </row>
        <row r="42">
          <cell r="D42" t="str">
            <v>Micronesia and Palau</v>
          </cell>
          <cell r="N42" t="str">
            <v>Romania</v>
          </cell>
        </row>
        <row r="43">
          <cell r="D43" t="str">
            <v>Moldova</v>
          </cell>
          <cell r="N43" t="str">
            <v>Rwanda</v>
          </cell>
        </row>
        <row r="44">
          <cell r="D44" t="str">
            <v>Mongolia</v>
          </cell>
          <cell r="N44" t="str">
            <v>Senegal</v>
          </cell>
        </row>
        <row r="45">
          <cell r="D45" t="str">
            <v>Morocco</v>
          </cell>
          <cell r="N45" t="str">
            <v>Sierra Leone</v>
          </cell>
        </row>
        <row r="46">
          <cell r="D46" t="str">
            <v>Mozambique</v>
          </cell>
          <cell r="N46" t="str">
            <v>Tanzania</v>
          </cell>
        </row>
        <row r="47">
          <cell r="D47" t="str">
            <v>Namibia</v>
          </cell>
          <cell r="N47" t="str">
            <v>The Gambia</v>
          </cell>
        </row>
        <row r="48">
          <cell r="D48" t="str">
            <v>Nepal</v>
          </cell>
          <cell r="N48" t="str">
            <v>Togo</v>
          </cell>
        </row>
        <row r="49">
          <cell r="D49" t="str">
            <v>Nicaragua</v>
          </cell>
          <cell r="N49" t="str">
            <v>Turkmenistan</v>
          </cell>
        </row>
        <row r="50">
          <cell r="D50" t="str">
            <v>Niger</v>
          </cell>
          <cell r="N50" t="str">
            <v>Uganda</v>
          </cell>
        </row>
        <row r="51">
          <cell r="D51" t="str">
            <v>Panama</v>
          </cell>
          <cell r="N51" t="str">
            <v>Ukraine</v>
          </cell>
        </row>
        <row r="52">
          <cell r="D52" t="str">
            <v>Paraguay</v>
          </cell>
          <cell r="N52" t="str">
            <v>Vanuatu</v>
          </cell>
        </row>
        <row r="53">
          <cell r="D53" t="str">
            <v>Peru</v>
          </cell>
          <cell r="N53" t="str">
            <v>Zambia</v>
          </cell>
        </row>
        <row r="54">
          <cell r="D54" t="str">
            <v>Philippines</v>
          </cell>
        </row>
        <row r="55">
          <cell r="D55" t="str">
            <v>Romania</v>
          </cell>
        </row>
        <row r="56">
          <cell r="D56" t="str">
            <v>Rwanda</v>
          </cell>
        </row>
        <row r="57">
          <cell r="D57" t="str">
            <v>Samoa</v>
          </cell>
        </row>
        <row r="58">
          <cell r="D58" t="str">
            <v>Senegal</v>
          </cell>
        </row>
        <row r="59">
          <cell r="D59" t="str">
            <v>Sierra Leone</v>
          </cell>
        </row>
        <row r="60">
          <cell r="D60" t="str">
            <v>South Africa</v>
          </cell>
        </row>
        <row r="61">
          <cell r="D61" t="str">
            <v>Suriname</v>
          </cell>
        </row>
        <row r="62">
          <cell r="D62" t="str">
            <v>Swaziland</v>
          </cell>
        </row>
        <row r="63">
          <cell r="D63" t="str">
            <v>Tanzania</v>
          </cell>
        </row>
        <row r="64">
          <cell r="D64" t="str">
            <v>Thailand</v>
          </cell>
        </row>
        <row r="65">
          <cell r="D65" t="str">
            <v>Togo</v>
          </cell>
        </row>
        <row r="66">
          <cell r="D66" t="str">
            <v>Tonga</v>
          </cell>
        </row>
        <row r="67">
          <cell r="D67" t="str">
            <v>Turkmenistan</v>
          </cell>
        </row>
        <row r="68">
          <cell r="D68" t="str">
            <v>Uganda</v>
          </cell>
        </row>
        <row r="69">
          <cell r="D69" t="str">
            <v>Ukraine</v>
          </cell>
        </row>
        <row r="70">
          <cell r="D70" t="str">
            <v>Vanuatu</v>
          </cell>
        </row>
        <row r="71">
          <cell r="D71" t="str">
            <v>Zambia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Menu"/>
      <sheetName val="Notes"/>
      <sheetName val="Basic Project Info &amp; Budget"/>
      <sheetName val="Questionnaire"/>
      <sheetName val="Evaluation Reporting"/>
      <sheetName val="Project Log"/>
      <sheetName val="Data"/>
      <sheetName val="Tell Your Story "/>
      <sheetName val="Grant Selection Menu"/>
      <sheetName val="PCPP"/>
      <sheetName val="SPA Indicators"/>
      <sheetName val="SPA Elements and Indicators"/>
      <sheetName val="Custom SPA Indicators Labels"/>
      <sheetName val="Custom SPA Indicators"/>
      <sheetName val="Custom SPA Indicator Source"/>
      <sheetName val="SPA Program Element Dropdown"/>
      <sheetName val="VAST Indicators"/>
      <sheetName val="ECPA Indicators"/>
      <sheetName val="12. WAFSP"/>
      <sheetName val="FTF Indicators"/>
      <sheetName val="WAFSP"/>
      <sheetName val="Print"/>
      <sheetName val="Signature Form"/>
      <sheetName val="Press Auth Form"/>
      <sheetName val="End"/>
      <sheetName val="Lookup"/>
      <sheetName val="GEF Menu"/>
    </sheetNames>
    <sheetDataSet>
      <sheetData sheetId="10">
        <row r="10">
          <cell r="D10" t="str">
            <v>Nepal</v>
          </cell>
        </row>
      </sheetData>
      <sheetData sheetId="11">
        <row r="3">
          <cell r="B3" t="str">
            <v># of communities in USG-assisted areas using community policing methods</v>
          </cell>
        </row>
        <row r="4">
          <cell r="B4" t="str">
            <v># of programs conducted to enhance and improve police/community relationships</v>
          </cell>
        </row>
        <row r="6">
          <cell r="B6" t="str">
            <v># of community based organizations (CBOs) or governmental entities that received assistance to strengthen local government and/or decentralization efforts</v>
          </cell>
        </row>
        <row r="7">
          <cell r="B7" t="str">
            <v># of individuals who received training or assistance to strengthen local government and/or decentralization efforts</v>
          </cell>
        </row>
        <row r="8">
          <cell r="B8" t="str">
            <v>#  of private sector actors/entities engaged during the planning or implementation of the activity (CARSI)</v>
          </cell>
        </row>
        <row r="9">
          <cell r="B9" t="str">
            <v># of service providers who have benefitted from USG-supported educational and socio-economic opportunities (CARSI)</v>
          </cell>
        </row>
        <row r="10">
          <cell r="B10" t="str">
            <v># of youth between 15 and 25 who have benefitted from USG-supported educational and socio-economic opportunities (CARSI)</v>
          </cell>
        </row>
        <row r="11">
          <cell r="B11" t="str">
            <v># of youth who are under 15 who have benefitted from USG-supported educational and socio-economic opportunities (CARSI)</v>
          </cell>
        </row>
        <row r="12">
          <cell r="B12" t="str">
            <v># of communities benefited with USG assistance (CARSI)</v>
          </cell>
        </row>
        <row r="13">
          <cell r="B13" t="str">
            <v># of USG-assisted organizations and/or service delivery systems that serve youth (CARSI)</v>
          </cell>
        </row>
        <row r="14">
          <cell r="B14" t="str">
            <v>CARSI Risk Factor: 1. Dysfunctional families, lack of supervision in the home and high rates of domestic violence</v>
          </cell>
        </row>
        <row r="15">
          <cell r="B15" t="str">
            <v>CARSI Risk Factor: 2. Loss of family and social values</v>
          </cell>
        </row>
        <row r="16">
          <cell r="B16" t="str">
            <v>CARSI Risk Factor: 3. The need for Identity and belonging, low self-esteem, negative peer contact and lack of dreams</v>
          </cell>
        </row>
        <row r="17">
          <cell r="B17" t="str">
            <v>CARSI Risk Factor: 4. Irresponsible sexual activity at an early stage</v>
          </cell>
        </row>
        <row r="18">
          <cell r="B18" t="str">
            <v>CARSI Risk Factor: 5. Limited access to formal and informal education</v>
          </cell>
        </row>
        <row r="19">
          <cell r="B19" t="str">
            <v>CARSI Risk Factor: 6. Low quality of education/teachers, high school dropout rate</v>
          </cell>
        </row>
        <row r="20">
          <cell r="B20" t="str">
            <v>CARSI Risk Factor: 7. High unemployment among youth and a lack of skills for employment</v>
          </cell>
        </row>
        <row r="21">
          <cell r="B21" t="str">
            <v>CARSI Risk Factor: 8. Overcrowded neighborhoods with limited access to basic services and spaces for recreation</v>
          </cell>
        </row>
        <row r="23">
          <cell r="B23" t="str">
            <v># of community based organizations (CBOs) or governmental entities that received assistance to strengthen management skills and/or fiscal management</v>
          </cell>
        </row>
        <row r="24">
          <cell r="B24" t="str">
            <v># of individuals who received US government-assisted training in management skills and/or fiscal management</v>
          </cell>
        </row>
        <row r="25">
          <cell r="B25" t="str">
            <v># of individuals trained/educated in civic education and leadership capacity</v>
          </cell>
        </row>
        <row r="27">
          <cell r="B27" t="str">
            <v># of individuals receiving civic education through US government-assisted programs</v>
          </cell>
        </row>
        <row r="28">
          <cell r="B28" t="str">
            <v># of local mechanisms (such as formation of girls empowerment clubs, youth leadership camps and student governance/student peer-group learning) supported with US government assistance for citizens to engage their sub-national government</v>
          </cell>
        </row>
        <row r="30">
          <cell r="B30" t="str">
            <v># of civil society organizations using US government assistance to improve internal organizational capacity</v>
          </cell>
        </row>
        <row r="31">
          <cell r="B31" t="str">
            <v># of people who have completed USG-assisted civic education programs </v>
          </cell>
        </row>
        <row r="32">
          <cell r="B32" t="str">
            <v># of people trained/educated in organizational capacity and/or leadership</v>
          </cell>
        </row>
        <row r="34">
          <cell r="B34" t="str">
            <v># of individuals reached through community outreach that promotes HIV/AIDS prevention </v>
          </cell>
        </row>
        <row r="35">
          <cell r="B35" t="str">
            <v># of health care workers who successfully completed an in-service training program for HIV/AIDS related service delivery</v>
          </cell>
        </row>
        <row r="36">
          <cell r="B36" t="str">
            <v># of MARP (most at-risk population) reached with individual and/or small group level HIV preventive interventions that are based on evidence and/or meet the minimum standards required</v>
          </cell>
        </row>
        <row r="37">
          <cell r="B37" t="str">
            <v># of individuals reached through community outreach that promotes HIV/AIDS care and treatment</v>
          </cell>
        </row>
        <row r="38">
          <cell r="B38" t="str">
            <v># of individuals trained in HIV-related stigma and discrimination reduction</v>
          </cell>
        </row>
        <row r="39">
          <cell r="B39" t="str">
            <v># of local organizations provided with technical assistance for HIV-related institutional capacity building</v>
          </cell>
        </row>
        <row r="41">
          <cell r="B41" t="str">
            <v># of community health workers trained in home based care</v>
          </cell>
        </row>
        <row r="42">
          <cell r="B42" t="str">
            <v># of community health workers trained in Intermittent Presumptive Treatment for pregnant women (IPTp)</v>
          </cell>
        </row>
        <row r="43">
          <cell r="B43" t="str">
            <v># of community health workers trained in Rapid Diagnostic Test (RDT) use</v>
          </cell>
        </row>
        <row r="44">
          <cell r="B44" t="str">
            <v># of community health workers trained in malaria prevention Behavior Change Communication (BCC) messaging skills</v>
          </cell>
        </row>
        <row r="45">
          <cell r="B45" t="str">
            <v># of people receiving malaria prevention Behavior Change Communication (BCC)  messaging regarding early treatment</v>
          </cell>
        </row>
        <row r="46">
          <cell r="B46" t="str">
            <v># of people receiving malaria prevention Behavior Change Communication (BCC)  messaging regarding net usage</v>
          </cell>
        </row>
        <row r="47">
          <cell r="B47" t="str">
            <v># of people receiving malaria prevention Behavior Change Communication (BCC) messaging regarding Intermittent Presumptive Treatment for pregnant women (IPTp)</v>
          </cell>
        </row>
        <row r="48">
          <cell r="B48" t="str">
            <v># of people receiving malaria prevention Behavior Change Communication (BCC)  messaging regarding Indoor Residual Spraying (IRS)</v>
          </cell>
        </row>
        <row r="49">
          <cell r="B49" t="str">
            <v># of Long Lasting Insecticide-Treated Nets (LLITNs) distributed</v>
          </cell>
        </row>
        <row r="51">
          <cell r="B51" t="str">
            <v># of individuals trained in maternal or newborn health through USG supported programs </v>
          </cell>
        </row>
        <row r="52">
          <cell r="B52" t="str">
            <v># of individuals trained in child health and nutrition through US government-supported health area programs                 </v>
          </cell>
        </row>
        <row r="53">
          <cell r="B53" t="str">
            <v># of children reached by USG-supported nutrition programs</v>
          </cell>
        </row>
        <row r="55">
          <cell r="B55" t="str">
            <v># of US government-assisted community health workers (CHWs) trained to provide family planning (FP) information and/or services during the year                                                             </v>
          </cell>
        </row>
        <row r="56">
          <cell r="B56" t="str">
            <v># of individuals that have seen or heard a specific USG-supported FP/RH message</v>
          </cell>
        </row>
        <row r="57">
          <cell r="B57" t="str">
            <v># of local non-governmental organizations trained and providing quality family planning and reproductive health services</v>
          </cell>
        </row>
        <row r="58">
          <cell r="B58" t="str">
            <v># of new family planning approaches successfully introduced through USG supported programs</v>
          </cell>
        </row>
        <row r="59">
          <cell r="B59" t="str">
            <v># of people trained in family planning and reproductive health with USG funds</v>
          </cell>
        </row>
        <row r="61">
          <cell r="B61" t="str">
            <v># of people gaining access to an improved drinking water source </v>
          </cell>
        </row>
        <row r="62">
          <cell r="B62" t="str">
            <v># of people gaining access to an improved sanitation facility </v>
          </cell>
        </row>
        <row r="63">
          <cell r="B63" t="str">
            <v># of men and women trained in water sanitation and hygiene</v>
          </cell>
        </row>
        <row r="65">
          <cell r="B65" t="str">
            <v># of people trained in child health and nutrition through USG-supported health area programs</v>
          </cell>
        </row>
        <row r="66">
          <cell r="B66" t="str">
            <v># of health facilities with improved capacity to manage acute under-nutrition</v>
          </cell>
        </row>
        <row r="67">
          <cell r="B67" t="str">
            <v># of children under five reached by US government-supported nutrition programs</v>
          </cell>
        </row>
        <row r="69">
          <cell r="B69" t="str">
            <v># of textbooks and other teaching and learning materials (TLM) provided with US government assistance </v>
          </cell>
        </row>
        <row r="70">
          <cell r="B70" t="str">
            <v># of schools using Information and Communication Technology due to US government support </v>
          </cell>
        </row>
        <row r="71">
          <cell r="B71" t="str">
            <v># of classrooms built or repaired with US government assistance</v>
          </cell>
        </row>
        <row r="72">
          <cell r="B72" t="str">
            <v># of teachers/educators who received  training with US government support</v>
          </cell>
        </row>
        <row r="73">
          <cell r="B73" t="str">
            <v># of education administrators and officials trained with US government support</v>
          </cell>
        </row>
        <row r="74">
          <cell r="B74" t="str">
            <v># of PTAs or similar ‘school’ governance structures supported</v>
          </cell>
        </row>
        <row r="75">
          <cell r="B75" t="str">
            <v># of learners enrolled in USG-supported secondary schools or equivalent non-school-based settings </v>
          </cell>
        </row>
        <row r="76">
          <cell r="B76" t="str">
            <v># of learners receiving literacy interventions at the primary level </v>
          </cell>
        </row>
        <row r="77">
          <cell r="B77" t="str">
            <v># of learners at the primary level receiving US government-supported training other than literacy interventions</v>
          </cell>
        </row>
        <row r="79">
          <cell r="B79" t="str">
            <v># of US government-assisted curricula revised with private and/or public sector employers’ input</v>
          </cell>
        </row>
        <row r="80">
          <cell r="B80" t="str">
            <v># of US government-supported tertiary or vocational programs </v>
          </cell>
        </row>
        <row r="81">
          <cell r="B81" t="str">
            <v># of individuals trained as a result of US governement investments in higher education institutions </v>
          </cell>
        </row>
        <row r="83">
          <cell r="B83" t="str">
            <v># of vulnerable individuals benefitting from US government-supported social services</v>
          </cell>
        </row>
        <row r="84">
          <cell r="B84" t="str">
            <v># of service providers trained who serve vulnerable persons</v>
          </cell>
        </row>
        <row r="85">
          <cell r="B85" t="str">
            <v># of US government assisted organizations and/or service delivery systems strengthened who serve vulnerable populations</v>
          </cell>
        </row>
        <row r="87">
          <cell r="B87" t="str">
            <v># of individuals benefiting from US government-supported social assistance programming</v>
          </cell>
        </row>
        <row r="88">
          <cell r="B88" t="str">
            <v># of service providers trained who serve vulnerable persons</v>
          </cell>
        </row>
        <row r="89">
          <cell r="B89" t="str">
            <v># of US government assisted organizations and/or service delivery systems strengthened who serve vulnerable populations</v>
          </cell>
        </row>
        <row r="91">
          <cell r="B91" t="str">
            <v># of individuals who received capacity building training and/or assistance in trade and/or investment enabling environment</v>
          </cell>
        </row>
        <row r="92">
          <cell r="B92" t="str">
            <v># of community based organizations, businesses or governmental entities that received assistance to strengthen trade and investment</v>
          </cell>
        </row>
        <row r="94">
          <cell r="B94" t="str">
            <v># of individuals who received capacity building training and/or assistance in trade and/or investment capacity</v>
          </cell>
        </row>
        <row r="95">
          <cell r="B95" t="str">
            <v># of community based organizations, businesses or governmental entities that received assistance to strengthen trade and/or investment capacity </v>
          </cell>
        </row>
        <row r="97">
          <cell r="B97" t="str">
            <v># of individuals who received capacity building training and/or assistance to enable or enhance  the financial sector environment</v>
          </cell>
        </row>
        <row r="98">
          <cell r="B98" t="str">
            <v># of community based organizations (CBOs), businesses or governmental entities that received assistance to enable or enhance  the financial sector environment </v>
          </cell>
        </row>
        <row r="100">
          <cell r="B100" t="str">
            <v># of individuals who received capacity building training and/or assistance in the financial sector (such as trainings or assistance that improve financial management systems)</v>
          </cell>
        </row>
        <row r="101">
          <cell r="B101" t="str">
            <v># of community based organizations (CBOs), businesses or governmental entities that received assistance to enable or enhance  the financial sector environment</v>
          </cell>
        </row>
        <row r="103">
          <cell r="B103" t="str">
            <v># of hectares under improved technologies or management practices as a result of USG assistance</v>
          </cell>
        </row>
        <row r="104">
          <cell r="B104" t="str">
            <v># of farmers and others who have applied new technologies or management practices as a result of US government assistance</v>
          </cell>
        </row>
        <row r="105">
          <cell r="B105" t="str">
            <v># of food security private enterprises, producers organizations, water users associations, women's groups, trade and business associations, and community-based organizations receiving USG assistance</v>
          </cell>
        </row>
        <row r="106">
          <cell r="B106" t="str">
            <v># of individuals who have received USG supported short term agricultural sector productivity or food security training</v>
          </cell>
        </row>
        <row r="107">
          <cell r="B107" t="str">
            <v># of food security private enterprises, producers organizations, water users associations, women's groups, trade and business associations, and community-based organizations that applied new technologies or management practices</v>
          </cell>
        </row>
        <row r="108">
          <cell r="B108" t="str">
            <v># of individuals trained in improving and promoting food security</v>
          </cell>
        </row>
        <row r="109">
          <cell r="B109" t="str">
            <v># of individuals trained in business development, including income generation</v>
          </cell>
        </row>
        <row r="110">
          <cell r="B110" t="str">
            <v># of households that report production of off-season vegetables</v>
          </cell>
        </row>
        <row r="111">
          <cell r="B111" t="str">
            <v># of individuals that are reached by non-formal education activities focused on post-harvest food preservation</v>
          </cell>
        </row>
        <row r="113">
          <cell r="B113" t="str">
            <v># of hectares under improved technologies or management practices as a result of USG assistance</v>
          </cell>
        </row>
        <row r="114">
          <cell r="B114" t="str">
            <v># of farmers and others who have applied new technologies or management practices as a result of US government assistance</v>
          </cell>
        </row>
        <row r="115">
          <cell r="B115" t="str">
            <v># of food security private enterprises, producers organizations, water users associations, women's groups, trade and business associations, and community-based organizations receiving USG assistance</v>
          </cell>
        </row>
        <row r="116">
          <cell r="B116" t="str">
            <v># of individuals who have received USG supported short term agricultural sector productivity or food security training</v>
          </cell>
        </row>
        <row r="117">
          <cell r="B117" t="str">
            <v># of food security private enterprises, producers organizations, water users associations, women's groups, trade and business associations, and community-based organizations that applied new technologies or management practices</v>
          </cell>
        </row>
        <row r="119">
          <cell r="B119" t="str">
            <v># of individuals who received capacity building training and/or assistance to strengthen the business environment</v>
          </cell>
        </row>
        <row r="120">
          <cell r="B120" t="str">
            <v># of community based organizations (CBOs), businesses or governmental entities that received assistance to strengthen the business environment</v>
          </cell>
        </row>
        <row r="122">
          <cell r="B122" t="str">
            <v># of private sector firms that have improved management practices as a result of US government assistance</v>
          </cell>
        </row>
        <row r="123">
          <cell r="B123" t="str">
            <v># of individuals who received training or assistance to strengthen private sector productivity</v>
          </cell>
        </row>
        <row r="125">
          <cell r="B125" t="str">
            <v># of individuals who received training or assistance in workforce development </v>
          </cell>
        </row>
        <row r="126">
          <cell r="B126" t="str">
            <v># of workforce development initiatives completed as a result of USG participation in public-private partnerships</v>
          </cell>
        </row>
        <row r="128">
          <cell r="B128" t="str">
            <v># of microenterprises supported by US government enterprise assistance</v>
          </cell>
        </row>
        <row r="129">
          <cell r="B129" t="str">
            <v># of individuals who received training or assistance to strengthen microenterprises </v>
          </cell>
        </row>
        <row r="131">
          <cell r="B131" t="str">
            <v># of people with increased economic benefits derived from sustainable natural resource management and conservation as a result of US government assistance</v>
          </cell>
        </row>
        <row r="132">
          <cell r="B132" t="str">
            <v># of hectares of biological significance and/or natural resources under improved natural resource management as a result of US government assistance</v>
          </cell>
        </row>
        <row r="133">
          <cell r="B133" t="str">
            <v># of people receiving US government supported training in natural resources management and/or biodiversity conservation.</v>
          </cell>
        </row>
        <row r="135">
          <cell r="B135" t="str">
            <v># of institutions with improved capacity to address climate change issues as a result of US government assistance</v>
          </cell>
        </row>
        <row r="136">
          <cell r="B136" t="str">
            <v># of people with increased capacity to adapt to the impacts of climate variability and change as a result of US government assistance</v>
          </cell>
        </row>
        <row r="138">
          <cell r="B138" t="str">
            <v># of people trained in disaster preparedness as a result of US government assistance</v>
          </cell>
        </row>
        <row r="139">
          <cell r="B139" t="str">
            <v># of hazard risk reduction plans, policies, strategies, systems, or curricula developed</v>
          </cell>
        </row>
        <row r="141">
          <cell r="B141" t="str">
            <v># of communities who benefit from a USG-assisted physical infrastructure improvement that mitigates effects of inaccessibility to food or water.</v>
          </cell>
        </row>
        <row r="143">
          <cell r="B143" t="str">
            <v># of youth participating (ages 15-25)</v>
          </cell>
        </row>
        <row r="144">
          <cell r="B144" t="str">
            <v># of community groups benefitting</v>
          </cell>
        </row>
        <row r="145">
          <cell r="B145" t="str">
            <v># of new services provided</v>
          </cell>
        </row>
        <row r="146">
          <cell r="B146" t="str">
            <v># of service providers benefitting/using</v>
          </cell>
        </row>
        <row r="148">
          <cell r="B148" t="str">
            <v># of communities with strengthened capacity to conduct supplementary early grade reading and literacy activities.</v>
          </cell>
        </row>
        <row r="149">
          <cell r="B149" t="str">
            <v># of community and school libraries established.</v>
          </cell>
        </row>
        <row r="150">
          <cell r="B150" t="str">
            <v># of textbooks and other teaching and learning materials provided with USG assistance</v>
          </cell>
        </row>
        <row r="151">
          <cell r="B151" t="str">
            <v># of activities that promote gender equitable practices</v>
          </cell>
        </row>
        <row r="153">
          <cell r="B153" t="str">
            <v>PLACE HOLDER TO END THE LIST</v>
          </cell>
        </row>
      </sheetData>
      <sheetData sheetId="15">
        <row r="1">
          <cell r="A1" t="str">
            <v>Country</v>
          </cell>
        </row>
        <row r="2">
          <cell r="A2" t="str">
            <v>Albania</v>
          </cell>
        </row>
        <row r="3">
          <cell r="A3" t="str">
            <v>Armenia</v>
          </cell>
        </row>
        <row r="4">
          <cell r="A4" t="str">
            <v>Armenia</v>
          </cell>
        </row>
        <row r="5">
          <cell r="A5" t="str">
            <v>Armenia</v>
          </cell>
        </row>
        <row r="6">
          <cell r="A6" t="str">
            <v>Azerbaijan</v>
          </cell>
        </row>
        <row r="7">
          <cell r="A7" t="str">
            <v>Benin</v>
          </cell>
        </row>
        <row r="8">
          <cell r="A8" t="str">
            <v>Benin</v>
          </cell>
        </row>
        <row r="9">
          <cell r="A9" t="str">
            <v>Benin</v>
          </cell>
        </row>
        <row r="10">
          <cell r="A10" t="str">
            <v>Benin</v>
          </cell>
        </row>
        <row r="11">
          <cell r="A11" t="str">
            <v>Benin</v>
          </cell>
        </row>
        <row r="12">
          <cell r="A12" t="str">
            <v>Benin</v>
          </cell>
        </row>
        <row r="13">
          <cell r="A13" t="str">
            <v>Burkina Faso</v>
          </cell>
        </row>
        <row r="14">
          <cell r="A14" t="str">
            <v>Burkina Faso</v>
          </cell>
        </row>
        <row r="15">
          <cell r="A15" t="str">
            <v>Burkina Faso</v>
          </cell>
        </row>
        <row r="16">
          <cell r="A16" t="str">
            <v>Burkina Faso</v>
          </cell>
        </row>
        <row r="17">
          <cell r="A17" t="str">
            <v>Cambodia</v>
          </cell>
        </row>
        <row r="18">
          <cell r="A18" t="str">
            <v>Cambodia</v>
          </cell>
        </row>
        <row r="19">
          <cell r="A19" t="str">
            <v>Cambodia</v>
          </cell>
        </row>
        <row r="20">
          <cell r="A20" t="str">
            <v>Cambodia</v>
          </cell>
        </row>
        <row r="21">
          <cell r="A21" t="str">
            <v>Cameroon</v>
          </cell>
        </row>
        <row r="22">
          <cell r="A22" t="str">
            <v>Cape Verde</v>
          </cell>
        </row>
        <row r="23">
          <cell r="A23" t="str">
            <v>Colombia</v>
          </cell>
        </row>
        <row r="24">
          <cell r="A24" t="str">
            <v>Colombia</v>
          </cell>
        </row>
        <row r="25">
          <cell r="A25" t="str">
            <v>Costa Rica</v>
          </cell>
        </row>
        <row r="26">
          <cell r="A26" t="str">
            <v>Dominican Republic</v>
          </cell>
        </row>
        <row r="27">
          <cell r="A27" t="str">
            <v>Dominican Republic</v>
          </cell>
        </row>
        <row r="28">
          <cell r="A28" t="str">
            <v>Dominican Republic</v>
          </cell>
        </row>
        <row r="29">
          <cell r="A29" t="str">
            <v>Dominican Republic</v>
          </cell>
        </row>
        <row r="30">
          <cell r="A30" t="str">
            <v>Dominican Republic</v>
          </cell>
        </row>
        <row r="31">
          <cell r="A31" t="str">
            <v>Eastern Caribbean</v>
          </cell>
        </row>
        <row r="32">
          <cell r="A32" t="str">
            <v>Eastern Caribbean</v>
          </cell>
        </row>
        <row r="33">
          <cell r="A33" t="str">
            <v>Eastern Caribbean</v>
          </cell>
        </row>
        <row r="34">
          <cell r="A34" t="str">
            <v>Eastern Caribbean</v>
          </cell>
        </row>
        <row r="35">
          <cell r="A35" t="str">
            <v>Eastern Caribbean</v>
          </cell>
        </row>
        <row r="36">
          <cell r="A36" t="str">
            <v>Ecuador</v>
          </cell>
        </row>
        <row r="37">
          <cell r="A37" t="str">
            <v>El Salvador</v>
          </cell>
        </row>
        <row r="38">
          <cell r="A38" t="str">
            <v>El Salvador</v>
          </cell>
        </row>
        <row r="39">
          <cell r="A39" t="str">
            <v>El Salvador</v>
          </cell>
        </row>
        <row r="40">
          <cell r="A40" t="str">
            <v>El Salvador</v>
          </cell>
        </row>
        <row r="41">
          <cell r="A41" t="str">
            <v>Ethiopia</v>
          </cell>
        </row>
        <row r="42">
          <cell r="A42" t="str">
            <v>Fiji</v>
          </cell>
        </row>
        <row r="43">
          <cell r="A43" t="str">
            <v>Georgia</v>
          </cell>
        </row>
        <row r="44">
          <cell r="A44" t="str">
            <v>Ghana</v>
          </cell>
        </row>
        <row r="45">
          <cell r="A45" t="str">
            <v>Ghana</v>
          </cell>
        </row>
        <row r="46">
          <cell r="A46" t="str">
            <v>Ghana</v>
          </cell>
        </row>
        <row r="47">
          <cell r="A47" t="str">
            <v>Ghana</v>
          </cell>
        </row>
        <row r="48">
          <cell r="A48" t="str">
            <v>Ghana</v>
          </cell>
        </row>
        <row r="49">
          <cell r="A49" t="str">
            <v>Ghana</v>
          </cell>
        </row>
        <row r="50">
          <cell r="A50" t="str">
            <v>Ghana</v>
          </cell>
        </row>
        <row r="51">
          <cell r="A51" t="str">
            <v>Guatemala</v>
          </cell>
        </row>
        <row r="52">
          <cell r="A52" t="str">
            <v>Guatemala</v>
          </cell>
        </row>
        <row r="53">
          <cell r="A53" t="str">
            <v>Guatemala</v>
          </cell>
        </row>
        <row r="54">
          <cell r="A54" t="str">
            <v>Guatemala</v>
          </cell>
        </row>
        <row r="55">
          <cell r="A55" t="str">
            <v>Guinea</v>
          </cell>
        </row>
        <row r="56">
          <cell r="A56" t="str">
            <v>Guinea</v>
          </cell>
        </row>
        <row r="57">
          <cell r="A57" t="str">
            <v>Guinea</v>
          </cell>
        </row>
        <row r="58">
          <cell r="A58" t="str">
            <v>Guinea</v>
          </cell>
        </row>
        <row r="59">
          <cell r="A59" t="str">
            <v>Guinea</v>
          </cell>
        </row>
        <row r="60">
          <cell r="A60" t="str">
            <v>Guinea</v>
          </cell>
        </row>
        <row r="61">
          <cell r="A61" t="str">
            <v>Guinea</v>
          </cell>
        </row>
        <row r="62">
          <cell r="A62" t="str">
            <v>Guyana</v>
          </cell>
        </row>
        <row r="63">
          <cell r="A63" t="str">
            <v>Guyana</v>
          </cell>
        </row>
        <row r="64">
          <cell r="A64" t="str">
            <v>Jamaica</v>
          </cell>
        </row>
        <row r="65">
          <cell r="A65" t="str">
            <v>Jamaica</v>
          </cell>
        </row>
        <row r="66">
          <cell r="A66" t="str">
            <v>Jamaica</v>
          </cell>
        </row>
        <row r="67">
          <cell r="A67" t="str">
            <v>Jamaica</v>
          </cell>
        </row>
        <row r="68">
          <cell r="A68" t="str">
            <v>Jamaica</v>
          </cell>
        </row>
        <row r="69">
          <cell r="A69" t="str">
            <v>Jamaica</v>
          </cell>
        </row>
        <row r="70">
          <cell r="A70" t="str">
            <v>Jamaica</v>
          </cell>
        </row>
        <row r="71">
          <cell r="A71" t="str">
            <v>Jamaica</v>
          </cell>
        </row>
        <row r="72">
          <cell r="A72" t="str">
            <v>Jordan</v>
          </cell>
        </row>
        <row r="73">
          <cell r="A73" t="str">
            <v>Kazakhstan</v>
          </cell>
        </row>
        <row r="74">
          <cell r="A74" t="str">
            <v>Kazakhstan</v>
          </cell>
        </row>
        <row r="75">
          <cell r="A75" t="str">
            <v>Kazakhstan</v>
          </cell>
        </row>
        <row r="76">
          <cell r="A76" t="str">
            <v>Kazakhstan</v>
          </cell>
        </row>
        <row r="77">
          <cell r="A77" t="str">
            <v>Kazakhstan</v>
          </cell>
        </row>
        <row r="78">
          <cell r="A78" t="str">
            <v>Kazakhstan</v>
          </cell>
        </row>
        <row r="79">
          <cell r="A79" t="str">
            <v>Kazakhstan</v>
          </cell>
        </row>
        <row r="80">
          <cell r="A80" t="str">
            <v>Kazakhstan</v>
          </cell>
        </row>
        <row r="81">
          <cell r="A81" t="str">
            <v>Kazakhstan</v>
          </cell>
        </row>
        <row r="82">
          <cell r="A82" t="str">
            <v>Kyrgyz Republic</v>
          </cell>
        </row>
        <row r="83">
          <cell r="A83" t="str">
            <v>Kyrgyz Republic</v>
          </cell>
        </row>
        <row r="84">
          <cell r="A84" t="str">
            <v>Kyrgyz Republic</v>
          </cell>
        </row>
        <row r="85">
          <cell r="A85" t="str">
            <v>Kyrgyz Republic</v>
          </cell>
        </row>
        <row r="86">
          <cell r="A86" t="str">
            <v>Kyrgyz Republic</v>
          </cell>
        </row>
        <row r="87">
          <cell r="A87" t="str">
            <v>Kyrgyz Republic</v>
          </cell>
        </row>
        <row r="88">
          <cell r="A88" t="str">
            <v>Kyrgyz Republic</v>
          </cell>
        </row>
        <row r="89">
          <cell r="A89" t="str">
            <v>Kyrgyz Republic</v>
          </cell>
        </row>
        <row r="90">
          <cell r="A90" t="str">
            <v>Kyrgyz Republic</v>
          </cell>
        </row>
        <row r="91">
          <cell r="A91" t="str">
            <v>Kyrgyz Republic</v>
          </cell>
        </row>
        <row r="92">
          <cell r="A92" t="str">
            <v>Liberia</v>
          </cell>
        </row>
        <row r="93">
          <cell r="A93" t="str">
            <v>Liberia</v>
          </cell>
        </row>
        <row r="94">
          <cell r="A94" t="str">
            <v>Liberia</v>
          </cell>
        </row>
        <row r="95">
          <cell r="A95" t="str">
            <v>Liberia</v>
          </cell>
        </row>
        <row r="96">
          <cell r="A96" t="str">
            <v>Macedonia</v>
          </cell>
        </row>
        <row r="97">
          <cell r="A97" t="str">
            <v>Madagascar</v>
          </cell>
        </row>
        <row r="98">
          <cell r="A98" t="str">
            <v>Madagascar</v>
          </cell>
        </row>
        <row r="99">
          <cell r="A99" t="str">
            <v>Malawi</v>
          </cell>
        </row>
        <row r="100">
          <cell r="A100" t="str">
            <v>Malawi</v>
          </cell>
        </row>
        <row r="101">
          <cell r="A101" t="str">
            <v>Malawi</v>
          </cell>
        </row>
        <row r="102">
          <cell r="A102" t="str">
            <v>Malawi</v>
          </cell>
        </row>
        <row r="103">
          <cell r="A103" t="str">
            <v>Malawi</v>
          </cell>
        </row>
        <row r="104">
          <cell r="A104" t="str">
            <v>Malawi</v>
          </cell>
        </row>
        <row r="105">
          <cell r="A105" t="str">
            <v>Malawi</v>
          </cell>
        </row>
        <row r="106">
          <cell r="A106" t="str">
            <v>Mali</v>
          </cell>
        </row>
        <row r="107">
          <cell r="A107" t="str">
            <v>Mali</v>
          </cell>
        </row>
        <row r="108">
          <cell r="A108" t="str">
            <v>Mali</v>
          </cell>
        </row>
        <row r="109">
          <cell r="A109" t="str">
            <v>Mali</v>
          </cell>
        </row>
        <row r="110">
          <cell r="A110" t="str">
            <v>Mali</v>
          </cell>
        </row>
        <row r="111">
          <cell r="A111" t="str">
            <v>Mali</v>
          </cell>
        </row>
        <row r="112">
          <cell r="A112" t="str">
            <v>Mali</v>
          </cell>
        </row>
        <row r="113">
          <cell r="A113" t="str">
            <v>Mali</v>
          </cell>
        </row>
        <row r="114">
          <cell r="A114" t="str">
            <v>Mali</v>
          </cell>
        </row>
        <row r="115">
          <cell r="A115" t="str">
            <v>Mali</v>
          </cell>
        </row>
        <row r="116">
          <cell r="A116" t="str">
            <v>Mali</v>
          </cell>
        </row>
        <row r="117">
          <cell r="A117" t="str">
            <v>Mexico</v>
          </cell>
        </row>
        <row r="118">
          <cell r="A118" t="str">
            <v>Mexico</v>
          </cell>
        </row>
        <row r="119">
          <cell r="A119" t="str">
            <v>Mexico</v>
          </cell>
        </row>
        <row r="120">
          <cell r="A120" t="str">
            <v>Micronesia</v>
          </cell>
        </row>
        <row r="121">
          <cell r="A121" t="str">
            <v>Moldova</v>
          </cell>
        </row>
        <row r="122">
          <cell r="A122" t="str">
            <v>Moldova</v>
          </cell>
        </row>
        <row r="123">
          <cell r="A123" t="str">
            <v>Mongolia</v>
          </cell>
        </row>
        <row r="124">
          <cell r="A124" t="str">
            <v>Morocco</v>
          </cell>
        </row>
        <row r="125">
          <cell r="A125" t="str">
            <v>Morocco</v>
          </cell>
        </row>
        <row r="126">
          <cell r="A126" t="str">
            <v>Morocco</v>
          </cell>
        </row>
        <row r="127">
          <cell r="A127" t="str">
            <v>Mozambique</v>
          </cell>
        </row>
        <row r="128">
          <cell r="A128" t="str">
            <v>Mozambique</v>
          </cell>
        </row>
        <row r="129">
          <cell r="A129" t="str">
            <v>Nepal</v>
          </cell>
        </row>
        <row r="130">
          <cell r="A130" t="str">
            <v>Nepal</v>
          </cell>
        </row>
        <row r="131">
          <cell r="A131" t="str">
            <v>Nepal</v>
          </cell>
        </row>
        <row r="132">
          <cell r="A132" t="str">
            <v>Nicaragua</v>
          </cell>
        </row>
        <row r="133">
          <cell r="A133" t="str">
            <v>Nicaragua</v>
          </cell>
        </row>
        <row r="134">
          <cell r="A134" t="str">
            <v>Nicaragua</v>
          </cell>
        </row>
        <row r="135">
          <cell r="A135" t="str">
            <v>Nicaragua</v>
          </cell>
        </row>
        <row r="136">
          <cell r="A136" t="str">
            <v>Nicaragua</v>
          </cell>
        </row>
        <row r="137">
          <cell r="A137" t="str">
            <v>Nicaragua</v>
          </cell>
        </row>
        <row r="138">
          <cell r="A138" t="str">
            <v>Nicaragua</v>
          </cell>
        </row>
        <row r="139">
          <cell r="A139" t="str">
            <v>Nicaragua</v>
          </cell>
        </row>
        <row r="140">
          <cell r="A140" t="str">
            <v>Panama</v>
          </cell>
        </row>
        <row r="141">
          <cell r="A141" t="str">
            <v>Panama</v>
          </cell>
        </row>
        <row r="142">
          <cell r="A142" t="str">
            <v>Paraguay</v>
          </cell>
        </row>
        <row r="143">
          <cell r="A143" t="str">
            <v>Paraguay</v>
          </cell>
        </row>
        <row r="144">
          <cell r="A144" t="str">
            <v>Peru</v>
          </cell>
        </row>
        <row r="145">
          <cell r="A145" t="str">
            <v>Peru</v>
          </cell>
        </row>
        <row r="146">
          <cell r="A146" t="str">
            <v>Peru</v>
          </cell>
        </row>
        <row r="147">
          <cell r="A147" t="str">
            <v>Peru</v>
          </cell>
        </row>
        <row r="148">
          <cell r="A148" t="str">
            <v>Peru</v>
          </cell>
        </row>
        <row r="149">
          <cell r="A149" t="str">
            <v>Philippines</v>
          </cell>
        </row>
        <row r="150">
          <cell r="A150" t="str">
            <v>Philippines</v>
          </cell>
        </row>
        <row r="151">
          <cell r="A151" t="str">
            <v>Philippines</v>
          </cell>
        </row>
        <row r="152">
          <cell r="A152" t="str">
            <v>Philippines</v>
          </cell>
        </row>
        <row r="153">
          <cell r="A153" t="str">
            <v>Romania</v>
          </cell>
        </row>
        <row r="154">
          <cell r="A154" t="str">
            <v>Romania</v>
          </cell>
        </row>
        <row r="155">
          <cell r="A155" t="str">
            <v>Rwanda</v>
          </cell>
        </row>
        <row r="156">
          <cell r="A156" t="str">
            <v>Rwanda</v>
          </cell>
        </row>
        <row r="157">
          <cell r="A157" t="str">
            <v>Senegal</v>
          </cell>
        </row>
        <row r="158">
          <cell r="A158" t="str">
            <v>Senegal</v>
          </cell>
        </row>
        <row r="159">
          <cell r="A159" t="str">
            <v>Senegal</v>
          </cell>
        </row>
        <row r="160">
          <cell r="A160" t="str">
            <v>Senegal</v>
          </cell>
        </row>
        <row r="161">
          <cell r="A161" t="str">
            <v>Senegal</v>
          </cell>
        </row>
        <row r="162">
          <cell r="A162" t="str">
            <v>Senegal</v>
          </cell>
        </row>
        <row r="163">
          <cell r="A163" t="str">
            <v>Sierra Leone</v>
          </cell>
        </row>
        <row r="164">
          <cell r="A164" t="str">
            <v>Sierra Leone</v>
          </cell>
        </row>
        <row r="165">
          <cell r="A165" t="str">
            <v>Sierra Leone</v>
          </cell>
        </row>
        <row r="166">
          <cell r="A166" t="str">
            <v>Sierra Leone</v>
          </cell>
        </row>
        <row r="167">
          <cell r="A167" t="str">
            <v>Tanzania</v>
          </cell>
        </row>
        <row r="168">
          <cell r="A168" t="str">
            <v>Tanzania</v>
          </cell>
        </row>
        <row r="169">
          <cell r="A169" t="str">
            <v>Tanzania</v>
          </cell>
        </row>
        <row r="170">
          <cell r="A170" t="str">
            <v>Tanzania</v>
          </cell>
        </row>
        <row r="171">
          <cell r="A171" t="str">
            <v>Tanzania</v>
          </cell>
        </row>
        <row r="172">
          <cell r="A172" t="str">
            <v>The Gambia</v>
          </cell>
        </row>
        <row r="173">
          <cell r="A173" t="str">
            <v>The Gambia</v>
          </cell>
        </row>
        <row r="174">
          <cell r="A174" t="str">
            <v>The Gambia</v>
          </cell>
        </row>
        <row r="175">
          <cell r="A175" t="str">
            <v>Togo</v>
          </cell>
        </row>
        <row r="176">
          <cell r="A176" t="str">
            <v>Togo</v>
          </cell>
        </row>
        <row r="177">
          <cell r="A177" t="str">
            <v>Togo</v>
          </cell>
        </row>
        <row r="178">
          <cell r="A178" t="str">
            <v>Togo</v>
          </cell>
        </row>
        <row r="179">
          <cell r="A179" t="str">
            <v>Turkmenistan</v>
          </cell>
        </row>
        <row r="180">
          <cell r="A180" t="str">
            <v>Turkmenistan</v>
          </cell>
        </row>
        <row r="181">
          <cell r="A181" t="str">
            <v>Turkmenistan</v>
          </cell>
        </row>
        <row r="182">
          <cell r="A182" t="str">
            <v>Turkmenistan</v>
          </cell>
        </row>
        <row r="183">
          <cell r="A183" t="str">
            <v>Turkmenistan</v>
          </cell>
        </row>
        <row r="184">
          <cell r="A184" t="str">
            <v>Turkmenistan</v>
          </cell>
        </row>
        <row r="185">
          <cell r="A185" t="str">
            <v>Turkmenistan</v>
          </cell>
        </row>
        <row r="186">
          <cell r="A186" t="str">
            <v>Turkmenistan</v>
          </cell>
        </row>
        <row r="187">
          <cell r="A187" t="str">
            <v>Turkmenistan</v>
          </cell>
        </row>
        <row r="188">
          <cell r="A188" t="str">
            <v>Uganda</v>
          </cell>
        </row>
        <row r="189">
          <cell r="A189" t="str">
            <v>Uganda</v>
          </cell>
        </row>
        <row r="190">
          <cell r="A190" t="str">
            <v>Uganda</v>
          </cell>
        </row>
        <row r="191">
          <cell r="A191" t="str">
            <v>Uganda</v>
          </cell>
        </row>
        <row r="192">
          <cell r="A192" t="str">
            <v>Uganda</v>
          </cell>
        </row>
        <row r="193">
          <cell r="A193" t="str">
            <v>Ukraine</v>
          </cell>
        </row>
        <row r="194">
          <cell r="A194" t="str">
            <v>Vanuatu</v>
          </cell>
        </row>
        <row r="195">
          <cell r="A195" t="str">
            <v>Zambia</v>
          </cell>
        </row>
        <row r="196">
          <cell r="A196" t="str">
            <v>Zambia</v>
          </cell>
        </row>
        <row r="197">
          <cell r="A197" t="str">
            <v>Zambia</v>
          </cell>
        </row>
        <row r="198">
          <cell r="A198" t="str">
            <v>Zambia</v>
          </cell>
        </row>
        <row r="199">
          <cell r="A199" t="str">
            <v>Zambia</v>
          </cell>
        </row>
        <row r="200">
          <cell r="A200" t="str">
            <v>Zambia</v>
          </cell>
        </row>
      </sheetData>
      <sheetData sheetId="25">
        <row r="1">
          <cell r="D1" t="str">
            <v>Albania</v>
          </cell>
          <cell r="N1" t="str">
            <v>Albania</v>
          </cell>
        </row>
        <row r="2">
          <cell r="D2" t="str">
            <v>Armenia</v>
          </cell>
          <cell r="N2" t="str">
            <v>Armenia</v>
          </cell>
        </row>
        <row r="3">
          <cell r="D3" t="str">
            <v>Azerbaijan</v>
          </cell>
          <cell r="N3" t="str">
            <v>Azerbaijan</v>
          </cell>
        </row>
        <row r="4">
          <cell r="D4" t="str">
            <v>Belize</v>
          </cell>
          <cell r="N4" t="str">
            <v>Benin</v>
          </cell>
        </row>
        <row r="5">
          <cell r="D5" t="str">
            <v>Benin</v>
          </cell>
          <cell r="N5" t="str">
            <v>Burkina Faso</v>
          </cell>
        </row>
        <row r="6">
          <cell r="D6" t="str">
            <v>Bolivia</v>
          </cell>
          <cell r="N6" t="str">
            <v>Cambodia</v>
          </cell>
        </row>
        <row r="7">
          <cell r="D7" t="str">
            <v>Botswana</v>
          </cell>
          <cell r="N7" t="str">
            <v>Cameroon</v>
          </cell>
        </row>
        <row r="8">
          <cell r="D8" t="str">
            <v>Bulgaria</v>
          </cell>
          <cell r="N8" t="str">
            <v>Cape Verde</v>
          </cell>
        </row>
        <row r="9">
          <cell r="D9" t="str">
            <v>Burkina Faso</v>
          </cell>
          <cell r="N9" t="str">
            <v>Colombia</v>
          </cell>
        </row>
        <row r="10">
          <cell r="D10" t="str">
            <v>Cambodia</v>
          </cell>
          <cell r="N10" t="str">
            <v>Costa Rica</v>
          </cell>
        </row>
        <row r="11">
          <cell r="A11">
            <v>2012</v>
          </cell>
          <cell r="D11" t="str">
            <v>Cameroon</v>
          </cell>
          <cell r="N11" t="str">
            <v>Dominican Republic</v>
          </cell>
        </row>
        <row r="12">
          <cell r="A12">
            <v>2013</v>
          </cell>
          <cell r="D12" t="str">
            <v>Cape Verde</v>
          </cell>
          <cell r="N12" t="str">
            <v>Eastern Caribbean</v>
          </cell>
        </row>
        <row r="13">
          <cell r="A13">
            <v>2014</v>
          </cell>
          <cell r="D13" t="str">
            <v>China</v>
          </cell>
          <cell r="N13" t="str">
            <v>Ecuador</v>
          </cell>
        </row>
        <row r="14">
          <cell r="A14">
            <v>2015</v>
          </cell>
          <cell r="D14" t="str">
            <v>Colombia</v>
          </cell>
          <cell r="N14" t="str">
            <v>El Salvador</v>
          </cell>
        </row>
        <row r="15">
          <cell r="A15">
            <v>2016</v>
          </cell>
          <cell r="D15" t="str">
            <v>Costa Rica</v>
          </cell>
          <cell r="N15" t="str">
            <v>Ethiopia</v>
          </cell>
        </row>
        <row r="16">
          <cell r="A16">
            <v>2017</v>
          </cell>
          <cell r="D16" t="str">
            <v>Dominican Republic</v>
          </cell>
          <cell r="N16" t="str">
            <v>Fiji</v>
          </cell>
        </row>
        <row r="17">
          <cell r="A17">
            <v>2018</v>
          </cell>
          <cell r="D17" t="str">
            <v>Eastern Caribbean</v>
          </cell>
          <cell r="N17" t="str">
            <v>Georgia</v>
          </cell>
        </row>
        <row r="18">
          <cell r="D18" t="str">
            <v>Ecuador</v>
          </cell>
          <cell r="N18" t="str">
            <v>Ghana</v>
          </cell>
        </row>
        <row r="19">
          <cell r="D19" t="str">
            <v>El Salvador</v>
          </cell>
          <cell r="N19" t="str">
            <v>Guatemala</v>
          </cell>
        </row>
        <row r="20">
          <cell r="D20" t="str">
            <v>Ethiopia</v>
          </cell>
          <cell r="N20" t="str">
            <v>Guinea</v>
          </cell>
        </row>
        <row r="21">
          <cell r="D21" t="str">
            <v>Fiji</v>
          </cell>
          <cell r="N21" t="str">
            <v>Guyana</v>
          </cell>
        </row>
        <row r="22">
          <cell r="D22" t="str">
            <v>The Gambia</v>
          </cell>
          <cell r="N22" t="str">
            <v>Jamaica</v>
          </cell>
        </row>
        <row r="23">
          <cell r="D23" t="str">
            <v>Georgia</v>
          </cell>
          <cell r="N23" t="str">
            <v>Jordan</v>
          </cell>
        </row>
        <row r="24">
          <cell r="D24" t="str">
            <v>Ghana</v>
          </cell>
          <cell r="N24" t="str">
            <v>Kyrgyz Republic</v>
          </cell>
        </row>
        <row r="25">
          <cell r="D25" t="str">
            <v>Guatemala</v>
          </cell>
          <cell r="N25" t="str">
            <v>Liberia</v>
          </cell>
        </row>
        <row r="26">
          <cell r="D26" t="str">
            <v>Guinea</v>
          </cell>
          <cell r="N26" t="str">
            <v>Macedonia</v>
          </cell>
        </row>
        <row r="27">
          <cell r="D27" t="str">
            <v>Guyana</v>
          </cell>
          <cell r="N27" t="str">
            <v>Madagascar</v>
          </cell>
        </row>
        <row r="28">
          <cell r="D28" t="str">
            <v>Honduras</v>
          </cell>
          <cell r="N28" t="str">
            <v>Malawi</v>
          </cell>
        </row>
        <row r="29">
          <cell r="D29" t="str">
            <v>Indonesia</v>
          </cell>
          <cell r="N29" t="str">
            <v>Mali</v>
          </cell>
        </row>
        <row r="30">
          <cell r="D30" t="str">
            <v>Jamaica</v>
          </cell>
          <cell r="N30" t="str">
            <v>Mexico</v>
          </cell>
        </row>
        <row r="31">
          <cell r="D31" t="str">
            <v>Jordan</v>
          </cell>
          <cell r="N31" t="str">
            <v>Micronesia</v>
          </cell>
        </row>
        <row r="32">
          <cell r="D32" t="str">
            <v>Kazakhstan</v>
          </cell>
          <cell r="N32" t="str">
            <v>Moldova</v>
          </cell>
        </row>
        <row r="33">
          <cell r="D33" t="str">
            <v>Kenya</v>
          </cell>
          <cell r="N33" t="str">
            <v>Mongolia</v>
          </cell>
        </row>
        <row r="34">
          <cell r="D34" t="str">
            <v>Kyrgyz Republic</v>
          </cell>
          <cell r="N34" t="str">
            <v>Morocco</v>
          </cell>
        </row>
        <row r="35">
          <cell r="D35" t="str">
            <v>Lesotho</v>
          </cell>
          <cell r="N35" t="str">
            <v>Mozambique</v>
          </cell>
        </row>
        <row r="36">
          <cell r="D36" t="str">
            <v>Liberia</v>
          </cell>
          <cell r="N36" t="str">
            <v>Nepal</v>
          </cell>
        </row>
        <row r="37">
          <cell r="D37" t="str">
            <v>Macedonia</v>
          </cell>
          <cell r="N37" t="str">
            <v>Nicaragua</v>
          </cell>
        </row>
        <row r="38">
          <cell r="D38" t="str">
            <v>Madagascar</v>
          </cell>
          <cell r="N38" t="str">
            <v>Panama</v>
          </cell>
        </row>
        <row r="39">
          <cell r="D39" t="str">
            <v>Malawi</v>
          </cell>
          <cell r="N39" t="str">
            <v>Paraguay</v>
          </cell>
        </row>
        <row r="40">
          <cell r="D40" t="str">
            <v>Mali</v>
          </cell>
          <cell r="N40" t="str">
            <v>Peru</v>
          </cell>
        </row>
        <row r="41">
          <cell r="D41" t="str">
            <v>Mexico</v>
          </cell>
          <cell r="N41" t="str">
            <v>Philippines</v>
          </cell>
        </row>
        <row r="42">
          <cell r="D42" t="str">
            <v>Micronesia and Palau</v>
          </cell>
          <cell r="N42" t="str">
            <v>Romania</v>
          </cell>
        </row>
        <row r="43">
          <cell r="D43" t="str">
            <v>Moldova</v>
          </cell>
          <cell r="N43" t="str">
            <v>Rwanda</v>
          </cell>
        </row>
        <row r="44">
          <cell r="D44" t="str">
            <v>Mongolia</v>
          </cell>
          <cell r="N44" t="str">
            <v>Senegal</v>
          </cell>
        </row>
        <row r="45">
          <cell r="D45" t="str">
            <v>Morocco</v>
          </cell>
          <cell r="N45" t="str">
            <v>Sierra Leone</v>
          </cell>
        </row>
        <row r="46">
          <cell r="D46" t="str">
            <v>Mozambique</v>
          </cell>
          <cell r="N46" t="str">
            <v>Tanzania</v>
          </cell>
        </row>
        <row r="47">
          <cell r="D47" t="str">
            <v>Namibia</v>
          </cell>
          <cell r="N47" t="str">
            <v>The Gambia</v>
          </cell>
        </row>
        <row r="48">
          <cell r="D48" t="str">
            <v>Nepal</v>
          </cell>
          <cell r="N48" t="str">
            <v>Togo</v>
          </cell>
        </row>
        <row r="49">
          <cell r="D49" t="str">
            <v>Nicaragua</v>
          </cell>
          <cell r="N49" t="str">
            <v>Turkmenistan</v>
          </cell>
        </row>
        <row r="50">
          <cell r="D50" t="str">
            <v>Niger</v>
          </cell>
          <cell r="N50" t="str">
            <v>Uganda</v>
          </cell>
        </row>
        <row r="51">
          <cell r="D51" t="str">
            <v>Panama</v>
          </cell>
          <cell r="N51" t="str">
            <v>Ukraine</v>
          </cell>
        </row>
        <row r="52">
          <cell r="D52" t="str">
            <v>Paraguay</v>
          </cell>
          <cell r="N52" t="str">
            <v>Vanuatu</v>
          </cell>
        </row>
        <row r="53">
          <cell r="D53" t="str">
            <v>Peru</v>
          </cell>
          <cell r="N53" t="str">
            <v>Zambia</v>
          </cell>
        </row>
        <row r="54">
          <cell r="D54" t="str">
            <v>Philippines</v>
          </cell>
        </row>
        <row r="55">
          <cell r="D55" t="str">
            <v>Romania</v>
          </cell>
        </row>
        <row r="56">
          <cell r="D56" t="str">
            <v>Rwanda</v>
          </cell>
        </row>
        <row r="57">
          <cell r="D57" t="str">
            <v>Samoa</v>
          </cell>
        </row>
        <row r="58">
          <cell r="D58" t="str">
            <v>Senegal</v>
          </cell>
        </row>
        <row r="59">
          <cell r="D59" t="str">
            <v>Sierra Leone</v>
          </cell>
        </row>
        <row r="60">
          <cell r="D60" t="str">
            <v>South Africa</v>
          </cell>
        </row>
        <row r="61">
          <cell r="D61" t="str">
            <v>Suriname</v>
          </cell>
        </row>
        <row r="62">
          <cell r="D62" t="str">
            <v>Swaziland</v>
          </cell>
        </row>
        <row r="63">
          <cell r="D63" t="str">
            <v>Tanzania</v>
          </cell>
        </row>
        <row r="64">
          <cell r="D64" t="str">
            <v>Thailand</v>
          </cell>
        </row>
        <row r="65">
          <cell r="D65" t="str">
            <v>Togo</v>
          </cell>
        </row>
        <row r="66">
          <cell r="D66" t="str">
            <v>Tonga</v>
          </cell>
        </row>
        <row r="67">
          <cell r="D67" t="str">
            <v>Turkmenistan</v>
          </cell>
        </row>
        <row r="68">
          <cell r="D68" t="str">
            <v>Uganda</v>
          </cell>
        </row>
        <row r="69">
          <cell r="D69" t="str">
            <v>Ukraine</v>
          </cell>
        </row>
        <row r="70">
          <cell r="D70" t="str">
            <v>Vanuatu</v>
          </cell>
        </row>
        <row r="71">
          <cell r="D71" t="str">
            <v>Zambia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troduction"/>
      <sheetName val="Instructions"/>
      <sheetName val="1. Classification &amp; Budget"/>
      <sheetName val="Grant Selection Menu"/>
      <sheetName val="PCV Liability"/>
      <sheetName val="Project Agreement"/>
      <sheetName val="2. Questionnaire"/>
      <sheetName val="3. Goals &amp; Objectives"/>
      <sheetName val="4. Timeline"/>
      <sheetName val="5. Evaluation Planning"/>
      <sheetName val="6. Detailed Budget"/>
      <sheetName val="7. VAST Projects"/>
      <sheetName val="8. SPA Projects"/>
      <sheetName val="SPA Program Element Dropdown"/>
      <sheetName val="Data"/>
      <sheetName val="Lookup"/>
      <sheetName val="SPA Elements and Indicators"/>
      <sheetName val="Custom SPA Indicators"/>
      <sheetName val="Custom SPA Indicators Labels"/>
      <sheetName val="Custom SPA Indicator Source"/>
      <sheetName val="9. PCPP - Referrals"/>
      <sheetName val="10. PCPP - Press Auth Form"/>
      <sheetName val="11. ECPA Indicators"/>
      <sheetName val="End"/>
    </sheetNames>
    <sheetDataSet>
      <sheetData sheetId="15">
        <row r="23">
          <cell r="A23" t="str">
            <v>Days</v>
          </cell>
        </row>
        <row r="24">
          <cell r="A24" t="str">
            <v>Weeks</v>
          </cell>
        </row>
        <row r="25">
          <cell r="A25" t="str">
            <v>Months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hyperlink" Target="https://pcgo.peacecorps.gov/login.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7" tint="-0.24997000396251678"/>
  </sheetPr>
  <dimension ref="A1:BL55"/>
  <sheetViews>
    <sheetView tabSelected="1" zoomScalePageLayoutView="0" workbookViewId="0" topLeftCell="A1">
      <selection activeCell="A1" sqref="A1:C1"/>
    </sheetView>
  </sheetViews>
  <sheetFormatPr defaultColWidth="9.140625" defaultRowHeight="15"/>
  <cols>
    <col min="1" max="1" width="21.28125" style="0" bestFit="1" customWidth="1"/>
    <col min="2" max="2" width="43.00390625" style="0" customWidth="1"/>
    <col min="3" max="3" width="98.140625" style="0" customWidth="1"/>
    <col min="4" max="13" width="9.140625" style="230" customWidth="1"/>
    <col min="14" max="64" width="9.140625" style="367" customWidth="1"/>
  </cols>
  <sheetData>
    <row r="1" spans="1:3" ht="305.25" customHeight="1" thickBot="1">
      <c r="A1" s="442" t="s">
        <v>635</v>
      </c>
      <c r="B1" s="443"/>
      <c r="C1" s="444"/>
    </row>
    <row r="2" spans="14:64" s="230" customFormat="1" ht="15.75" thickBot="1">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row>
    <row r="3" spans="1:3" ht="19.5" thickBot="1">
      <c r="A3" s="228" t="s">
        <v>559</v>
      </c>
      <c r="B3" s="366" t="str">
        <f>IF(OR(COUNTIF(B4:B7,"OK")&lt;4,B8="Incomplete"),"INCOMPLETE","Okay to submit")</f>
        <v>INCOMPLETE</v>
      </c>
      <c r="C3" s="363"/>
    </row>
    <row r="4" spans="1:3" ht="15">
      <c r="A4" t="s">
        <v>555</v>
      </c>
      <c r="B4" s="364">
        <f>IF(COUNTIF('General and Narrative'!B1:E186,"MUST COMPLETE")&gt;0,COUNTIF('General and Narrative'!B1:E186,"MUST COMPLETE"),"OK")</f>
        <v>26</v>
      </c>
      <c r="C4" s="229" t="str">
        <f>IF(NOT(B4="OK"),"&lt; # of Missing Fields; go to General and Narrative tab and sort column D to find missing 'MUST COMPLETE' fields","")</f>
        <v>&lt; # of Missing Fields; go to General and Narrative tab and sort column D to find missing 'MUST COMPLETE' fields</v>
      </c>
    </row>
    <row r="5" spans="1:3" ht="15">
      <c r="A5" t="s">
        <v>556</v>
      </c>
      <c r="B5" s="365" t="str">
        <f>IF(AND(COUNTA('Goals and Objectives'!A3:A34)&lt;1,COUNTA('Goals and Objectives'!B3:B34)&lt;1),"Must have at least 1 goal/objective","OK")</f>
        <v>Must have at least 1 goal/objective</v>
      </c>
      <c r="C5" s="230">
        <f>""</f>
      </c>
    </row>
    <row r="6" spans="1:3" ht="15">
      <c r="A6" t="s">
        <v>374</v>
      </c>
      <c r="B6" s="365" t="str">
        <f>IF(COUNTA(Timeline!D12:G47)&lt;1,"Must have at least 1 timeline activity","OK")</f>
        <v>Must have at least 1 timeline activity</v>
      </c>
      <c r="C6" s="230">
        <f>""</f>
      </c>
    </row>
    <row r="7" spans="1:3" ht="15">
      <c r="A7" t="s">
        <v>557</v>
      </c>
      <c r="B7" s="365" t="str">
        <f>IF(COUNTA(Budget!F33:G231)&lt;1,"Must have at least 1 budget line item",IF(SUM(Budget!R33:R231)&gt;1,"Budget Contains Errors",IF(Budget!K13&lt;0.25,"Community Contribution must equal at least 25%","OK")))</f>
        <v>Must have at least 1 budget line item</v>
      </c>
      <c r="C7" s="230">
        <f>""</f>
      </c>
    </row>
    <row r="8" spans="1:64" s="230" customFormat="1" ht="15">
      <c r="A8" t="s">
        <v>613</v>
      </c>
      <c r="B8" s="441" t="s">
        <v>616</v>
      </c>
      <c r="C8" s="229" t="s">
        <v>617</v>
      </c>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row>
    <row r="9" spans="14:64" s="230" customFormat="1" ht="15">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row>
    <row r="10" spans="14:64" s="230" customFormat="1" ht="15">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row>
    <row r="11" spans="14:64" s="230" customFormat="1" ht="15">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row>
    <row r="12" spans="14:64" s="230" customFormat="1" ht="15">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row>
    <row r="13" spans="14:64" s="230" customFormat="1" ht="15">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row>
    <row r="14" spans="14:64" s="230" customFormat="1" ht="15">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row>
    <row r="15" spans="14:64" s="230" customFormat="1" ht="15">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row>
    <row r="16" spans="14:64" s="230" customFormat="1" ht="15">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row>
    <row r="17" spans="14:64" s="230" customFormat="1" ht="15">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row>
    <row r="18" spans="14:64" s="230" customFormat="1" ht="15">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row>
    <row r="19" spans="14:64" s="230" customFormat="1" ht="15">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row>
    <row r="20" spans="14:64" s="230" customFormat="1" ht="15">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row>
    <row r="21" spans="14:64" s="230" customFormat="1" ht="15">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row>
    <row r="22" spans="14:64" s="230" customFormat="1" ht="15">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row>
    <row r="23" spans="14:64" s="230" customFormat="1" ht="15">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row>
    <row r="24" spans="14:64" s="230" customFormat="1" ht="15">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row>
    <row r="25" spans="14:64" s="230" customFormat="1" ht="15">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row>
    <row r="26" spans="14:64" s="230" customFormat="1" ht="15">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row>
    <row r="27" spans="14:64" s="230" customFormat="1" ht="15">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row>
    <row r="28" spans="14:64" s="230" customFormat="1" ht="15">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row>
    <row r="29" spans="14:64" s="230" customFormat="1" ht="15">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row>
    <row r="30" spans="14:64" s="230" customFormat="1" ht="15">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row>
    <row r="31" spans="14:64" s="230" customFormat="1" ht="15">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row>
    <row r="32" spans="14:64" s="230" customFormat="1" ht="15">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row>
    <row r="33" spans="14:64" s="230" customFormat="1" ht="15">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row>
    <row r="34" spans="14:64" s="230" customFormat="1" ht="15">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row>
    <row r="35" spans="14:64" s="230" customFormat="1" ht="15">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row>
    <row r="36" spans="14:64" s="230" customFormat="1" ht="15">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row>
    <row r="37" spans="14:64" s="230" customFormat="1" ht="15">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row>
    <row r="38" spans="14:64" s="230" customFormat="1" ht="15">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row>
    <row r="39" spans="14:64" s="230" customFormat="1" ht="15">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row>
    <row r="40" spans="14:64" s="230" customFormat="1" ht="15">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row>
    <row r="41" spans="14:64" s="230" customFormat="1" ht="15">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row>
    <row r="42" spans="14:64" s="230" customFormat="1" ht="15">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row>
    <row r="43" spans="14:64" s="230" customFormat="1" ht="15">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row>
    <row r="44" spans="14:64" s="230" customFormat="1" ht="15">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row>
    <row r="45" spans="14:64" s="230" customFormat="1" ht="15">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row>
    <row r="46" spans="14:64" s="230" customFormat="1" ht="15">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row>
    <row r="47" spans="14:64" s="230" customFormat="1" ht="15">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row>
    <row r="48" spans="14:64" s="230" customFormat="1" ht="15">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row>
    <row r="49" spans="14:64" s="230" customFormat="1" ht="15">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row>
    <row r="50" spans="14:64" s="230" customFormat="1" ht="15">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row>
    <row r="51" spans="14:64" s="230" customFormat="1" ht="15">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row>
    <row r="52" spans="14:64" s="230" customFormat="1" ht="15">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row>
    <row r="53" spans="14:64" s="230" customFormat="1" ht="15">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row>
    <row r="54" spans="14:64" s="230" customFormat="1" ht="15">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7"/>
      <c r="AY54" s="367"/>
      <c r="AZ54" s="367"/>
      <c r="BA54" s="367"/>
      <c r="BB54" s="367"/>
      <c r="BC54" s="367"/>
      <c r="BD54" s="367"/>
      <c r="BE54" s="367"/>
      <c r="BF54" s="367"/>
      <c r="BG54" s="367"/>
      <c r="BH54" s="367"/>
      <c r="BI54" s="367"/>
      <c r="BJ54" s="367"/>
      <c r="BK54" s="367"/>
      <c r="BL54" s="367"/>
    </row>
    <row r="55" spans="14:64" s="230" customFormat="1" ht="15">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c r="BG55" s="367"/>
      <c r="BH55" s="367"/>
      <c r="BI55" s="367"/>
      <c r="BJ55" s="367"/>
      <c r="BK55" s="367"/>
      <c r="BL55" s="367"/>
    </row>
    <row r="56" s="367" customFormat="1" ht="15"/>
    <row r="57" s="367" customFormat="1" ht="15"/>
    <row r="58" s="367" customFormat="1" ht="15"/>
    <row r="59" s="367" customFormat="1" ht="15"/>
    <row r="60" s="367" customFormat="1" ht="15"/>
    <row r="61" s="367" customFormat="1" ht="15"/>
    <row r="62" s="367" customFormat="1" ht="15"/>
    <row r="63" s="367" customFormat="1" ht="15"/>
    <row r="64" s="367" customFormat="1" ht="15"/>
    <row r="65" s="367" customFormat="1" ht="15"/>
    <row r="66" s="367" customFormat="1" ht="15"/>
    <row r="67" s="367" customFormat="1" ht="15"/>
    <row r="68" s="367" customFormat="1" ht="15"/>
    <row r="69" s="367" customFormat="1" ht="15"/>
    <row r="70" s="367" customFormat="1" ht="15"/>
    <row r="71" s="367" customFormat="1" ht="15"/>
    <row r="72" s="367" customFormat="1" ht="15"/>
    <row r="73" s="367" customFormat="1" ht="15"/>
    <row r="74" s="367" customFormat="1" ht="15"/>
    <row r="75" s="367" customFormat="1" ht="15"/>
    <row r="76" s="367" customFormat="1" ht="15"/>
    <row r="77" s="367" customFormat="1" ht="15"/>
    <row r="78" s="367" customFormat="1" ht="15"/>
    <row r="79" s="367" customFormat="1" ht="15"/>
    <row r="80" s="367" customFormat="1" ht="15"/>
    <row r="81" s="367" customFormat="1" ht="15"/>
    <row r="82" s="367" customFormat="1" ht="15"/>
    <row r="83" s="367" customFormat="1" ht="15"/>
    <row r="84" s="367" customFormat="1" ht="15"/>
    <row r="85" s="367" customFormat="1" ht="15"/>
    <row r="86" s="367" customFormat="1" ht="15"/>
    <row r="87" s="367" customFormat="1" ht="15"/>
    <row r="88" s="367" customFormat="1" ht="15"/>
    <row r="89" s="367" customFormat="1" ht="15"/>
    <row r="90" s="367" customFormat="1" ht="15"/>
    <row r="91" s="367" customFormat="1" ht="15"/>
    <row r="92" s="367" customFormat="1" ht="15"/>
    <row r="93" s="367" customFormat="1" ht="15"/>
    <row r="94" s="367" customFormat="1" ht="15"/>
    <row r="95" s="367" customFormat="1" ht="15"/>
    <row r="96" s="367" customFormat="1" ht="15"/>
    <row r="97" s="367" customFormat="1" ht="15"/>
    <row r="98" s="367" customFormat="1" ht="15"/>
    <row r="99" s="367" customFormat="1" ht="15"/>
    <row r="100" s="367" customFormat="1" ht="15"/>
    <row r="101" s="367" customFormat="1" ht="15"/>
    <row r="102" s="367" customFormat="1" ht="15"/>
    <row r="103" s="367" customFormat="1" ht="15"/>
    <row r="104" s="367" customFormat="1" ht="15"/>
    <row r="105" s="367" customFormat="1" ht="15"/>
    <row r="106" s="367" customFormat="1" ht="15"/>
    <row r="107" s="367" customFormat="1" ht="15"/>
    <row r="108" s="367" customFormat="1" ht="15"/>
    <row r="109" s="367" customFormat="1" ht="15"/>
    <row r="110" s="367" customFormat="1" ht="15"/>
    <row r="111" s="367" customFormat="1" ht="15"/>
    <row r="112" s="367" customFormat="1" ht="15"/>
    <row r="113" s="367" customFormat="1" ht="15"/>
    <row r="114" s="367" customFormat="1" ht="15"/>
    <row r="115" s="367" customFormat="1" ht="15"/>
    <row r="116" s="367" customFormat="1" ht="15"/>
    <row r="117" s="367" customFormat="1" ht="15"/>
    <row r="118" s="367" customFormat="1" ht="15"/>
    <row r="119" s="367" customFormat="1" ht="15"/>
    <row r="120" s="367" customFormat="1" ht="15"/>
    <row r="121" s="367" customFormat="1" ht="15"/>
    <row r="122" s="367" customFormat="1" ht="15"/>
    <row r="123" s="367" customFormat="1" ht="15"/>
    <row r="124" s="367" customFormat="1" ht="15"/>
    <row r="125" s="367" customFormat="1" ht="15"/>
    <row r="126" s="367" customFormat="1" ht="15"/>
    <row r="127" s="367" customFormat="1" ht="15"/>
    <row r="128" s="367" customFormat="1" ht="15"/>
    <row r="129" s="367" customFormat="1" ht="15"/>
    <row r="130" s="367" customFormat="1" ht="15"/>
    <row r="131" s="367" customFormat="1" ht="15"/>
    <row r="132" s="367" customFormat="1" ht="15"/>
    <row r="133" s="367" customFormat="1" ht="15"/>
    <row r="134" s="367" customFormat="1" ht="15"/>
    <row r="135" s="367" customFormat="1" ht="15"/>
    <row r="136" s="367" customFormat="1" ht="15"/>
    <row r="137" s="367" customFormat="1" ht="15"/>
    <row r="138" s="367" customFormat="1" ht="15"/>
    <row r="139" s="367" customFormat="1" ht="15"/>
    <row r="140" s="367" customFormat="1" ht="15"/>
    <row r="141" s="367" customFormat="1" ht="15"/>
    <row r="142" s="367" customFormat="1" ht="15"/>
    <row r="143" s="367" customFormat="1" ht="15"/>
    <row r="144" s="367" customFormat="1" ht="15"/>
    <row r="145" s="367" customFormat="1" ht="15"/>
    <row r="146" s="367" customFormat="1" ht="15"/>
    <row r="147" s="367" customFormat="1" ht="15"/>
    <row r="148" s="367" customFormat="1" ht="15"/>
    <row r="149" s="367" customFormat="1" ht="15"/>
    <row r="150" s="367" customFormat="1" ht="15"/>
    <row r="151" s="367" customFormat="1" ht="15"/>
    <row r="152" s="367" customFormat="1" ht="15"/>
    <row r="153" s="367" customFormat="1" ht="15"/>
    <row r="154" s="367" customFormat="1" ht="15"/>
    <row r="155" s="367" customFormat="1" ht="15"/>
    <row r="156" s="367" customFormat="1" ht="15"/>
    <row r="157" s="367" customFormat="1" ht="15"/>
    <row r="158" s="367" customFormat="1" ht="15"/>
    <row r="159" s="367" customFormat="1" ht="15"/>
    <row r="160" s="367" customFormat="1" ht="15"/>
    <row r="161" s="367" customFormat="1" ht="15"/>
    <row r="162" s="367" customFormat="1" ht="15"/>
    <row r="163" s="367" customFormat="1" ht="15"/>
  </sheetData>
  <sheetProtection password="F92D" sheet="1" objects="1" scenarios="1" formatCells="0" formatColumns="0" formatRows="0"/>
  <mergeCells count="1">
    <mergeCell ref="A1:C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77"/>
  <sheetViews>
    <sheetView zoomScalePageLayoutView="0" workbookViewId="0" topLeftCell="A45">
      <selection activeCell="B72" sqref="B72"/>
    </sheetView>
  </sheetViews>
  <sheetFormatPr defaultColWidth="9.140625" defaultRowHeight="15"/>
  <cols>
    <col min="1" max="1" width="5.28125" style="0" customWidth="1"/>
    <col min="5" max="5" width="4.421875" style="0" customWidth="1"/>
  </cols>
  <sheetData>
    <row r="1" spans="1:5" ht="15">
      <c r="A1" t="s">
        <v>90</v>
      </c>
      <c r="B1" t="s">
        <v>260</v>
      </c>
      <c r="C1" t="s">
        <v>518</v>
      </c>
      <c r="E1" t="s">
        <v>506</v>
      </c>
    </row>
    <row r="2" spans="1:7" ht="15">
      <c r="A2" t="s">
        <v>91</v>
      </c>
      <c r="B2" t="s">
        <v>261</v>
      </c>
      <c r="C2" t="s">
        <v>519</v>
      </c>
      <c r="G2" t="s">
        <v>615</v>
      </c>
    </row>
    <row r="3" spans="1:7" ht="15">
      <c r="A3" t="s">
        <v>92</v>
      </c>
      <c r="C3" t="s">
        <v>520</v>
      </c>
      <c r="F3" t="s">
        <v>518</v>
      </c>
      <c r="G3" t="s">
        <v>616</v>
      </c>
    </row>
    <row r="4" spans="1:6" ht="15">
      <c r="A4" t="s">
        <v>93</v>
      </c>
      <c r="C4" t="s">
        <v>521</v>
      </c>
      <c r="F4" t="s">
        <v>519</v>
      </c>
    </row>
    <row r="5" spans="3:6" ht="15">
      <c r="C5" t="s">
        <v>522</v>
      </c>
      <c r="F5" t="s">
        <v>520</v>
      </c>
    </row>
    <row r="6" spans="1:6" ht="15">
      <c r="A6" s="3" t="s">
        <v>97</v>
      </c>
      <c r="B6" s="14"/>
      <c r="C6" s="14" t="s">
        <v>523</v>
      </c>
      <c r="F6" t="s">
        <v>521</v>
      </c>
    </row>
    <row r="7" spans="1:6" ht="15">
      <c r="A7" s="3" t="s">
        <v>98</v>
      </c>
      <c r="B7" s="14"/>
      <c r="C7" s="14" t="s">
        <v>524</v>
      </c>
      <c r="F7" t="s">
        <v>562</v>
      </c>
    </row>
    <row r="8" spans="1:6" ht="15">
      <c r="A8" s="3" t="s">
        <v>99</v>
      </c>
      <c r="B8" s="14"/>
      <c r="C8" s="14" t="s">
        <v>525</v>
      </c>
      <c r="F8" t="s">
        <v>563</v>
      </c>
    </row>
    <row r="9" spans="1:3" ht="15">
      <c r="A9" s="3" t="s">
        <v>100</v>
      </c>
      <c r="B9" s="14"/>
      <c r="C9" s="14" t="s">
        <v>526</v>
      </c>
    </row>
    <row r="10" spans="1:3" ht="15">
      <c r="A10" s="3" t="s">
        <v>101</v>
      </c>
      <c r="B10" s="14"/>
      <c r="C10" s="14" t="s">
        <v>527</v>
      </c>
    </row>
    <row r="11" spans="1:3" ht="15">
      <c r="A11" s="3" t="s">
        <v>102</v>
      </c>
      <c r="B11" s="14"/>
      <c r="C11" s="14" t="s">
        <v>528</v>
      </c>
    </row>
    <row r="12" spans="1:3" ht="15">
      <c r="A12" s="3" t="s">
        <v>103</v>
      </c>
      <c r="B12" s="14"/>
      <c r="C12" s="14" t="s">
        <v>529</v>
      </c>
    </row>
    <row r="13" spans="1:3" ht="15">
      <c r="A13" s="14"/>
      <c r="B13" s="14"/>
      <c r="C13" s="14" t="s">
        <v>530</v>
      </c>
    </row>
    <row r="14" spans="1:3" ht="15">
      <c r="A14" s="14" t="s">
        <v>104</v>
      </c>
      <c r="B14" s="14" t="s">
        <v>254</v>
      </c>
      <c r="C14" s="14" t="s">
        <v>531</v>
      </c>
    </row>
    <row r="15" spans="1:3" ht="15">
      <c r="A15" s="14" t="s">
        <v>105</v>
      </c>
      <c r="B15" s="14" t="s">
        <v>254</v>
      </c>
      <c r="C15" s="14"/>
    </row>
    <row r="16" spans="1:3" ht="15">
      <c r="A16" s="14" t="s">
        <v>106</v>
      </c>
      <c r="B16" s="14" t="s">
        <v>254</v>
      </c>
      <c r="C16" s="14"/>
    </row>
    <row r="17" spans="1:3" ht="15">
      <c r="A17" s="14" t="s">
        <v>107</v>
      </c>
      <c r="B17" s="14" t="s">
        <v>256</v>
      </c>
      <c r="C17" s="14"/>
    </row>
    <row r="18" spans="1:3" ht="15">
      <c r="A18" s="14" t="s">
        <v>108</v>
      </c>
      <c r="B18" s="14" t="s">
        <v>255</v>
      </c>
      <c r="C18" s="14"/>
    </row>
    <row r="19" spans="1:3" ht="15">
      <c r="A19" s="14" t="s">
        <v>109</v>
      </c>
      <c r="B19" s="14" t="s">
        <v>255</v>
      </c>
      <c r="C19" s="14"/>
    </row>
    <row r="20" spans="1:3" ht="15">
      <c r="A20" s="14" t="s">
        <v>110</v>
      </c>
      <c r="B20" s="14" t="s">
        <v>255</v>
      </c>
      <c r="C20" s="14"/>
    </row>
    <row r="21" spans="1:3" ht="15">
      <c r="A21" s="14" t="s">
        <v>111</v>
      </c>
      <c r="B21" s="14" t="s">
        <v>254</v>
      </c>
      <c r="C21" s="14"/>
    </row>
    <row r="22" spans="1:3" ht="15">
      <c r="A22" s="14" t="s">
        <v>112</v>
      </c>
      <c r="B22" s="14" t="s">
        <v>255</v>
      </c>
      <c r="C22" s="14"/>
    </row>
    <row r="23" spans="1:3" ht="15">
      <c r="A23" s="14" t="s">
        <v>113</v>
      </c>
      <c r="B23" s="14" t="s">
        <v>254</v>
      </c>
      <c r="C23" s="14"/>
    </row>
    <row r="24" spans="1:2" ht="15">
      <c r="A24" t="s">
        <v>114</v>
      </c>
      <c r="B24" t="s">
        <v>256</v>
      </c>
    </row>
    <row r="25" spans="1:2" ht="15">
      <c r="A25" t="s">
        <v>115</v>
      </c>
      <c r="B25" t="s">
        <v>256</v>
      </c>
    </row>
    <row r="26" spans="1:2" ht="15">
      <c r="A26" t="s">
        <v>116</v>
      </c>
      <c r="B26" t="s">
        <v>256</v>
      </c>
    </row>
    <row r="27" spans="1:2" ht="15">
      <c r="A27" t="s">
        <v>117</v>
      </c>
      <c r="B27" t="s">
        <v>254</v>
      </c>
    </row>
    <row r="28" spans="1:2" ht="15">
      <c r="A28" t="s">
        <v>118</v>
      </c>
      <c r="B28" t="s">
        <v>256</v>
      </c>
    </row>
    <row r="29" spans="1:2" ht="15">
      <c r="A29" t="s">
        <v>119</v>
      </c>
      <c r="B29" t="s">
        <v>256</v>
      </c>
    </row>
    <row r="30" spans="1:2" ht="15">
      <c r="A30" t="s">
        <v>120</v>
      </c>
      <c r="B30" t="s">
        <v>256</v>
      </c>
    </row>
    <row r="31" spans="1:2" ht="15">
      <c r="A31" t="s">
        <v>121</v>
      </c>
      <c r="B31" t="s">
        <v>255</v>
      </c>
    </row>
    <row r="32" spans="1:2" ht="15">
      <c r="A32" t="s">
        <v>122</v>
      </c>
      <c r="B32" t="s">
        <v>256</v>
      </c>
    </row>
    <row r="33" spans="1:2" ht="15">
      <c r="A33" t="s">
        <v>123</v>
      </c>
      <c r="B33" t="s">
        <v>254</v>
      </c>
    </row>
    <row r="34" spans="1:2" ht="15">
      <c r="A34" t="s">
        <v>124</v>
      </c>
      <c r="B34" t="s">
        <v>255</v>
      </c>
    </row>
    <row r="35" spans="1:2" ht="15">
      <c r="A35" t="s">
        <v>125</v>
      </c>
      <c r="B35" t="s">
        <v>256</v>
      </c>
    </row>
    <row r="36" spans="1:2" ht="15">
      <c r="A36" t="s">
        <v>126</v>
      </c>
      <c r="B36" t="s">
        <v>255</v>
      </c>
    </row>
    <row r="37" spans="1:2" ht="15">
      <c r="A37" t="s">
        <v>127</v>
      </c>
      <c r="B37" t="s">
        <v>256</v>
      </c>
    </row>
    <row r="38" spans="1:2" ht="15">
      <c r="A38" t="s">
        <v>128</v>
      </c>
      <c r="B38" t="s">
        <v>256</v>
      </c>
    </row>
    <row r="39" spans="1:2" ht="15">
      <c r="A39" t="s">
        <v>129</v>
      </c>
      <c r="B39" t="s">
        <v>256</v>
      </c>
    </row>
    <row r="40" spans="1:2" ht="15">
      <c r="A40" t="s">
        <v>130</v>
      </c>
      <c r="B40" t="s">
        <v>254</v>
      </c>
    </row>
    <row r="41" spans="1:2" ht="15">
      <c r="A41" t="s">
        <v>131</v>
      </c>
      <c r="B41" t="s">
        <v>256</v>
      </c>
    </row>
    <row r="42" spans="1:2" ht="15">
      <c r="A42" t="s">
        <v>132</v>
      </c>
      <c r="B42" t="s">
        <v>254</v>
      </c>
    </row>
    <row r="43" spans="1:2" ht="15">
      <c r="A43" t="s">
        <v>133</v>
      </c>
      <c r="B43" t="s">
        <v>255</v>
      </c>
    </row>
    <row r="44" spans="1:2" ht="15">
      <c r="A44" t="s">
        <v>134</v>
      </c>
      <c r="B44" t="s">
        <v>255</v>
      </c>
    </row>
    <row r="45" spans="1:2" ht="15">
      <c r="A45" t="s">
        <v>135</v>
      </c>
      <c r="B45" t="s">
        <v>254</v>
      </c>
    </row>
    <row r="46" spans="1:2" ht="15">
      <c r="A46" t="s">
        <v>136</v>
      </c>
      <c r="B46" t="s">
        <v>255</v>
      </c>
    </row>
    <row r="47" spans="1:2" ht="15">
      <c r="A47" t="s">
        <v>137</v>
      </c>
      <c r="B47" t="s">
        <v>255</v>
      </c>
    </row>
    <row r="48" spans="1:2" ht="15">
      <c r="A48" t="s">
        <v>138</v>
      </c>
      <c r="B48" t="s">
        <v>256</v>
      </c>
    </row>
    <row r="49" spans="1:2" ht="15">
      <c r="A49" t="s">
        <v>139</v>
      </c>
      <c r="B49" t="s">
        <v>256</v>
      </c>
    </row>
    <row r="50" spans="1:2" ht="15">
      <c r="A50" t="s">
        <v>140</v>
      </c>
      <c r="B50" t="s">
        <v>254</v>
      </c>
    </row>
    <row r="51" spans="1:2" ht="15">
      <c r="A51" t="s">
        <v>141</v>
      </c>
      <c r="B51" t="s">
        <v>254</v>
      </c>
    </row>
    <row r="52" spans="1:2" ht="15">
      <c r="A52" t="s">
        <v>142</v>
      </c>
      <c r="B52" t="s">
        <v>254</v>
      </c>
    </row>
    <row r="53" spans="1:2" ht="15">
      <c r="A53" t="s">
        <v>143</v>
      </c>
      <c r="B53" t="s">
        <v>255</v>
      </c>
    </row>
    <row r="54" spans="1:2" ht="15">
      <c r="A54" t="s">
        <v>144</v>
      </c>
      <c r="B54" t="s">
        <v>255</v>
      </c>
    </row>
    <row r="55" spans="1:2" ht="15">
      <c r="A55" t="s">
        <v>145</v>
      </c>
      <c r="B55" t="s">
        <v>254</v>
      </c>
    </row>
    <row r="56" spans="1:2" ht="15">
      <c r="A56" t="s">
        <v>146</v>
      </c>
      <c r="B56" t="s">
        <v>256</v>
      </c>
    </row>
    <row r="57" spans="1:2" ht="15">
      <c r="A57" t="s">
        <v>147</v>
      </c>
      <c r="B57" t="s">
        <v>256</v>
      </c>
    </row>
    <row r="58" spans="1:2" ht="15">
      <c r="A58" t="s">
        <v>148</v>
      </c>
      <c r="B58" t="s">
        <v>256</v>
      </c>
    </row>
    <row r="59" spans="1:2" ht="15">
      <c r="A59" t="s">
        <v>149</v>
      </c>
      <c r="B59" t="s">
        <v>256</v>
      </c>
    </row>
    <row r="60" spans="1:2" ht="15">
      <c r="A60" t="s">
        <v>150</v>
      </c>
      <c r="B60" t="s">
        <v>254</v>
      </c>
    </row>
    <row r="61" spans="1:2" ht="15">
      <c r="A61" t="s">
        <v>151</v>
      </c>
      <c r="B61" t="s">
        <v>255</v>
      </c>
    </row>
    <row r="62" spans="1:2" ht="15">
      <c r="A62" t="s">
        <v>152</v>
      </c>
      <c r="B62" t="s">
        <v>256</v>
      </c>
    </row>
    <row r="63" spans="1:2" ht="15">
      <c r="A63" t="s">
        <v>153</v>
      </c>
      <c r="B63" t="s">
        <v>255</v>
      </c>
    </row>
    <row r="64" spans="1:2" ht="15">
      <c r="A64" t="s">
        <v>154</v>
      </c>
      <c r="B64" t="s">
        <v>255</v>
      </c>
    </row>
    <row r="65" spans="1:2" ht="15">
      <c r="A65" t="s">
        <v>155</v>
      </c>
      <c r="B65" t="s">
        <v>255</v>
      </c>
    </row>
    <row r="66" spans="1:2" ht="15">
      <c r="A66" t="s">
        <v>156</v>
      </c>
      <c r="B66" t="s">
        <v>256</v>
      </c>
    </row>
    <row r="67" spans="1:2" ht="15">
      <c r="A67" t="s">
        <v>157</v>
      </c>
      <c r="B67" t="s">
        <v>255</v>
      </c>
    </row>
    <row r="68" spans="1:2" ht="15">
      <c r="A68" t="s">
        <v>158</v>
      </c>
      <c r="B68" t="s">
        <v>255</v>
      </c>
    </row>
    <row r="69" spans="1:2" ht="15">
      <c r="A69" t="s">
        <v>159</v>
      </c>
      <c r="B69" t="s">
        <v>254</v>
      </c>
    </row>
    <row r="70" spans="1:2" ht="15">
      <c r="A70" t="s">
        <v>160</v>
      </c>
      <c r="B70" t="s">
        <v>255</v>
      </c>
    </row>
    <row r="71" spans="1:2" ht="15">
      <c r="A71" t="s">
        <v>634</v>
      </c>
      <c r="B71" t="s">
        <v>254</v>
      </c>
    </row>
    <row r="72" spans="1:2" ht="15">
      <c r="A72" t="s">
        <v>161</v>
      </c>
      <c r="B72" t="s">
        <v>255</v>
      </c>
    </row>
    <row r="73" spans="1:2" ht="15">
      <c r="A73" t="s">
        <v>162</v>
      </c>
      <c r="B73" t="s">
        <v>256</v>
      </c>
    </row>
    <row r="74" spans="1:2" ht="15">
      <c r="A74" t="s">
        <v>163</v>
      </c>
      <c r="B74" t="s">
        <v>255</v>
      </c>
    </row>
    <row r="75" spans="1:2" ht="15">
      <c r="A75" t="s">
        <v>164</v>
      </c>
      <c r="B75" t="s">
        <v>254</v>
      </c>
    </row>
    <row r="76" spans="1:2" ht="15">
      <c r="A76" t="s">
        <v>165</v>
      </c>
      <c r="B76" t="s">
        <v>256</v>
      </c>
    </row>
    <row r="77" spans="1:2" ht="15">
      <c r="A77" t="s">
        <v>166</v>
      </c>
      <c r="B77" t="s">
        <v>255</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CJ2"/>
  <sheetViews>
    <sheetView zoomScalePageLayoutView="0" workbookViewId="0" topLeftCell="AU1">
      <selection activeCell="BM2" sqref="BM2"/>
    </sheetView>
  </sheetViews>
  <sheetFormatPr defaultColWidth="9.140625" defaultRowHeight="15"/>
  <cols>
    <col min="1" max="1" width="10.57421875" style="0" bestFit="1" customWidth="1"/>
  </cols>
  <sheetData>
    <row r="1" spans="1:88" s="1" customFormat="1" ht="102.75">
      <c r="A1" s="4" t="s">
        <v>167</v>
      </c>
      <c r="B1" s="4" t="s">
        <v>168</v>
      </c>
      <c r="C1" s="4" t="s">
        <v>169</v>
      </c>
      <c r="D1" s="4" t="s">
        <v>170</v>
      </c>
      <c r="E1" s="4" t="s">
        <v>171</v>
      </c>
      <c r="F1" s="4" t="s">
        <v>172</v>
      </c>
      <c r="G1" s="4" t="s">
        <v>173</v>
      </c>
      <c r="H1" s="4" t="s">
        <v>174</v>
      </c>
      <c r="I1" s="4" t="s">
        <v>175</v>
      </c>
      <c r="J1" s="4" t="s">
        <v>176</v>
      </c>
      <c r="K1" s="4" t="s">
        <v>5</v>
      </c>
      <c r="L1" s="4" t="s">
        <v>177</v>
      </c>
      <c r="M1" s="4" t="s">
        <v>178</v>
      </c>
      <c r="N1" s="4" t="s">
        <v>179</v>
      </c>
      <c r="O1" s="4" t="s">
        <v>180</v>
      </c>
      <c r="P1" s="4" t="s">
        <v>181</v>
      </c>
      <c r="Q1" s="4" t="s">
        <v>182</v>
      </c>
      <c r="R1" s="4" t="s">
        <v>183</v>
      </c>
      <c r="S1" s="4" t="s">
        <v>184</v>
      </c>
      <c r="T1" s="4" t="s">
        <v>185</v>
      </c>
      <c r="U1" s="4" t="s">
        <v>186</v>
      </c>
      <c r="V1" s="4" t="s">
        <v>187</v>
      </c>
      <c r="W1" s="4" t="s">
        <v>188</v>
      </c>
      <c r="X1" s="4" t="s">
        <v>189</v>
      </c>
      <c r="Y1" s="4" t="s">
        <v>190</v>
      </c>
      <c r="Z1" s="4" t="s">
        <v>191</v>
      </c>
      <c r="AA1" s="4" t="s">
        <v>192</v>
      </c>
      <c r="AB1" s="4" t="s">
        <v>193</v>
      </c>
      <c r="AC1" s="4" t="s">
        <v>194</v>
      </c>
      <c r="AD1" s="4" t="s">
        <v>195</v>
      </c>
      <c r="AE1" s="4" t="s">
        <v>196</v>
      </c>
      <c r="AF1" s="4" t="s">
        <v>197</v>
      </c>
      <c r="AG1" s="4" t="s">
        <v>198</v>
      </c>
      <c r="AH1" s="4" t="s">
        <v>199</v>
      </c>
      <c r="AI1" s="4" t="s">
        <v>200</v>
      </c>
      <c r="AJ1" s="4" t="s">
        <v>201</v>
      </c>
      <c r="AK1" s="4" t="s">
        <v>202</v>
      </c>
      <c r="AL1" s="4" t="s">
        <v>203</v>
      </c>
      <c r="AM1" s="4" t="s">
        <v>204</v>
      </c>
      <c r="AN1" s="4" t="s">
        <v>205</v>
      </c>
      <c r="AO1" s="4" t="s">
        <v>206</v>
      </c>
      <c r="AP1" s="4" t="s">
        <v>207</v>
      </c>
      <c r="AQ1" s="4" t="s">
        <v>208</v>
      </c>
      <c r="AR1" s="4" t="s">
        <v>209</v>
      </c>
      <c r="AS1" s="4" t="s">
        <v>210</v>
      </c>
      <c r="AT1" s="4" t="s">
        <v>211</v>
      </c>
      <c r="AU1" s="4" t="s">
        <v>212</v>
      </c>
      <c r="AV1" s="4" t="s">
        <v>213</v>
      </c>
      <c r="AW1" s="4" t="s">
        <v>214</v>
      </c>
      <c r="AX1" s="4" t="s">
        <v>215</v>
      </c>
      <c r="AY1" s="4" t="s">
        <v>216</v>
      </c>
      <c r="AZ1" s="4" t="s">
        <v>217</v>
      </c>
      <c r="BA1" s="4" t="s">
        <v>218</v>
      </c>
      <c r="BB1" s="4" t="s">
        <v>219</v>
      </c>
      <c r="BC1" s="4" t="s">
        <v>220</v>
      </c>
      <c r="BD1" s="4" t="s">
        <v>221</v>
      </c>
      <c r="BE1" s="4" t="s">
        <v>222</v>
      </c>
      <c r="BF1" s="4" t="s">
        <v>223</v>
      </c>
      <c r="BG1" s="4" t="s">
        <v>224</v>
      </c>
      <c r="BH1" s="4" t="s">
        <v>225</v>
      </c>
      <c r="BI1" s="4" t="s">
        <v>226</v>
      </c>
      <c r="BJ1" s="4" t="s">
        <v>227</v>
      </c>
      <c r="BK1" s="4" t="s">
        <v>228</v>
      </c>
      <c r="BL1" s="4" t="s">
        <v>229</v>
      </c>
      <c r="BM1" s="4" t="s">
        <v>230</v>
      </c>
      <c r="BN1" s="4" t="s">
        <v>231</v>
      </c>
      <c r="BO1" s="4" t="s">
        <v>232</v>
      </c>
      <c r="BP1" s="4" t="s">
        <v>233</v>
      </c>
      <c r="BQ1" s="4" t="s">
        <v>234</v>
      </c>
      <c r="BR1" s="4" t="s">
        <v>235</v>
      </c>
      <c r="BS1" s="4" t="s">
        <v>236</v>
      </c>
      <c r="BT1" s="4" t="s">
        <v>237</v>
      </c>
      <c r="BU1" s="4" t="s">
        <v>238</v>
      </c>
      <c r="BV1" s="4" t="s">
        <v>239</v>
      </c>
      <c r="BW1" s="4" t="s">
        <v>240</v>
      </c>
      <c r="BX1" s="4" t="s">
        <v>241</v>
      </c>
      <c r="BY1" s="4" t="s">
        <v>242</v>
      </c>
      <c r="BZ1" s="4" t="s">
        <v>243</v>
      </c>
      <c r="CA1" s="4" t="s">
        <v>244</v>
      </c>
      <c r="CB1" s="4" t="s">
        <v>245</v>
      </c>
      <c r="CC1" s="4" t="s">
        <v>246</v>
      </c>
      <c r="CD1" s="4" t="s">
        <v>247</v>
      </c>
      <c r="CE1" s="4" t="s">
        <v>248</v>
      </c>
      <c r="CF1" s="4" t="s">
        <v>249</v>
      </c>
      <c r="CG1" s="4" t="s">
        <v>250</v>
      </c>
      <c r="CH1" s="4" t="s">
        <v>251</v>
      </c>
      <c r="CI1" s="4" t="s">
        <v>252</v>
      </c>
      <c r="CJ1" s="4" t="s">
        <v>253</v>
      </c>
    </row>
    <row r="2" spans="1:88" ht="15">
      <c r="A2">
        <f>'General and Narrative'!D10</f>
        <v>0</v>
      </c>
      <c r="B2">
        <f>'General and Narrative'!D12</f>
        <v>0</v>
      </c>
      <c r="C2">
        <f>'General and Narrative'!D14</f>
        <v>0</v>
      </c>
      <c r="D2">
        <f>'General and Narrative'!D4</f>
        <v>0</v>
      </c>
      <c r="E2" s="5">
        <f>'General and Narrative'!D46</f>
        <v>0</v>
      </c>
      <c r="F2" s="5">
        <f>'General and Narrative'!D48</f>
        <v>0</v>
      </c>
      <c r="G2">
        <f>Budget!F14</f>
        <v>1</v>
      </c>
      <c r="H2">
        <f>'General and Narrative'!D35</f>
        <v>0</v>
      </c>
      <c r="I2">
        <f>'General and Narrative'!D43</f>
        <v>0</v>
      </c>
      <c r="J2">
        <f>'General and Narrative'!D41</f>
        <v>0</v>
      </c>
      <c r="K2">
        <f>'General and Narrative'!D39</f>
        <v>0</v>
      </c>
      <c r="L2">
        <f>'General and Narrative'!D93</f>
        <v>0</v>
      </c>
      <c r="M2">
        <f>'General and Narrative'!D90</f>
        <v>0</v>
      </c>
      <c r="N2">
        <f>'General and Narrative'!D96</f>
        <v>0</v>
      </c>
      <c r="O2">
        <f>'General and Narrative'!C115</f>
        <v>0</v>
      </c>
      <c r="P2">
        <f>'General and Narrative'!C122</f>
        <v>0</v>
      </c>
      <c r="Q2">
        <f>'General and Narrative'!C127</f>
        <v>0</v>
      </c>
      <c r="R2">
        <f>'General and Narrative'!C165</f>
        <v>0</v>
      </c>
      <c r="S2">
        <f>'General and Narrative'!C155</f>
        <v>0</v>
      </c>
      <c r="T2">
        <f>'General and Narrative'!C146</f>
        <v>0</v>
      </c>
      <c r="U2">
        <f>'General and Narrative'!C140</f>
        <v>0</v>
      </c>
      <c r="V2">
        <f>'General and Narrative'!C175</f>
        <v>0</v>
      </c>
      <c r="W2">
        <f>'General and Narrative'!C132</f>
        <v>0</v>
      </c>
      <c r="X2">
        <f>'General and Narrative'!C170</f>
        <v>0</v>
      </c>
      <c r="Y2">
        <f>'General and Narrative'!C150</f>
        <v>0</v>
      </c>
      <c r="Z2">
        <f>'General and Narrative'!C176</f>
        <v>0</v>
      </c>
      <c r="AA2">
        <f>'General and Narrative'!C171</f>
        <v>0</v>
      </c>
      <c r="AB2">
        <f>'General and Narrative'!C166</f>
        <v>0</v>
      </c>
      <c r="AC2">
        <f>'General and Narrative'!C116</f>
        <v>0</v>
      </c>
      <c r="AD2">
        <f>'General and Narrative'!C128</f>
        <v>0</v>
      </c>
      <c r="AE2">
        <f>'General and Narrative'!C123</f>
        <v>0</v>
      </c>
      <c r="AF2">
        <f>'General and Narrative'!C156</f>
        <v>0</v>
      </c>
      <c r="AG2">
        <f>'General and Narrative'!C147</f>
        <v>0</v>
      </c>
      <c r="AH2">
        <f>'General and Narrative'!C151</f>
        <v>0</v>
      </c>
      <c r="AI2">
        <f>'General and Narrative'!C133</f>
        <v>0</v>
      </c>
      <c r="AJ2">
        <f>'General and Narrative'!C141</f>
        <v>0</v>
      </c>
      <c r="AK2">
        <f>'General and Narrative'!D110</f>
        <v>0</v>
      </c>
      <c r="AL2">
        <f>'General and Narrative'!C152</f>
        <v>0</v>
      </c>
      <c r="AM2">
        <f>'General and Narrative'!C157</f>
        <v>0</v>
      </c>
      <c r="AN2">
        <f>'General and Narrative'!C117</f>
        <v>0</v>
      </c>
      <c r="AO2">
        <f>'General and Narrative'!C172</f>
        <v>0</v>
      </c>
      <c r="AP2">
        <f>'General and Narrative'!C142</f>
        <v>0</v>
      </c>
      <c r="AQ2">
        <f>'General and Narrative'!C129</f>
        <v>0</v>
      </c>
      <c r="AR2">
        <f>'General and Narrative'!C167</f>
        <v>0</v>
      </c>
      <c r="AS2">
        <f>'General and Narrative'!C177</f>
        <v>0</v>
      </c>
      <c r="AT2">
        <f>'General and Narrative'!C124</f>
        <v>0</v>
      </c>
      <c r="AU2">
        <f>'General and Narrative'!C134</f>
        <v>0</v>
      </c>
      <c r="AV2">
        <f>'General and Narrative'!C158</f>
        <v>0</v>
      </c>
      <c r="AW2">
        <f>'General and Narrative'!C135</f>
        <v>0</v>
      </c>
      <c r="AX2">
        <f>'General and Narrative'!C118</f>
        <v>0</v>
      </c>
      <c r="AY2">
        <f>'General and Narrative'!C143</f>
        <v>0</v>
      </c>
      <c r="AZ2">
        <f>'General and Narrative'!C119</f>
        <v>0</v>
      </c>
      <c r="BA2">
        <f>'General and Narrative'!C159</f>
        <v>0</v>
      </c>
      <c r="BB2">
        <f>'General and Narrative'!C136</f>
        <v>0</v>
      </c>
      <c r="BC2">
        <f>'General and Narrative'!D181</f>
        <v>0</v>
      </c>
      <c r="BD2">
        <f>'General and Narrative'!D183</f>
        <v>0</v>
      </c>
      <c r="BE2">
        <f>'General and Narrative'!D185</f>
        <v>0</v>
      </c>
      <c r="BF2">
        <f>'General and Narrative'!D179</f>
        <v>0</v>
      </c>
      <c r="BG2">
        <f>'General and Narrative'!C160</f>
        <v>0</v>
      </c>
      <c r="BH2">
        <f>'General and Narrative'!C137</f>
        <v>0</v>
      </c>
      <c r="BI2">
        <f>'General and Narrative'!C162</f>
        <v>0</v>
      </c>
      <c r="BJ2">
        <f>'General and Narrative'!D106</f>
        <v>0</v>
      </c>
      <c r="BK2">
        <f>'General and Narrative'!C161</f>
        <v>0</v>
      </c>
      <c r="BL2">
        <f>'General and Narrative'!D108</f>
        <v>0</v>
      </c>
      <c r="BM2">
        <f>'General and Narrative'!D76</f>
        <v>0</v>
      </c>
      <c r="BN2">
        <f>'General and Narrative'!D84</f>
        <v>0</v>
      </c>
      <c r="BO2">
        <f>'General and Narrative'!D78</f>
        <v>0</v>
      </c>
      <c r="BP2">
        <f>'General and Narrative'!D82</f>
        <v>0</v>
      </c>
      <c r="BQ2">
        <f>'General and Narrative'!D80</f>
        <v>0</v>
      </c>
      <c r="BR2">
        <f>'General and Narrative'!D74</f>
        <v>0</v>
      </c>
      <c r="BS2">
        <f>'General and Narrative'!D86</f>
        <v>0</v>
      </c>
      <c r="BT2">
        <f>'General and Narrative'!D37</f>
        <v>0</v>
      </c>
      <c r="BU2">
        <f>'General and Narrative'!D52</f>
        <v>0</v>
      </c>
      <c r="BV2">
        <f>'General and Narrative'!D50</f>
        <v>0</v>
      </c>
      <c r="BW2" t="e">
        <f>VLOOKUP(B2,Lookups!A14:B77,2,FALSE)</f>
        <v>#N/A</v>
      </c>
      <c r="BX2" s="5">
        <f>'General and Narrative'!D58</f>
        <v>0</v>
      </c>
      <c r="BY2" s="5">
        <f>'General and Narrative'!D63</f>
        <v>0</v>
      </c>
      <c r="BZ2" s="5">
        <f>'General and Narrative'!D68</f>
        <v>0</v>
      </c>
      <c r="CA2">
        <f>'General and Narrative'!D55</f>
        <v>0</v>
      </c>
      <c r="CB2">
        <f>'General and Narrative'!D60</f>
        <v>0</v>
      </c>
      <c r="CC2">
        <f>'General and Narrative'!D65</f>
        <v>0</v>
      </c>
      <c r="CD2">
        <f>'General and Narrative'!D56</f>
        <v>0</v>
      </c>
      <c r="CE2">
        <f>'General and Narrative'!D61</f>
        <v>0</v>
      </c>
      <c r="CF2">
        <f>'General and Narrative'!D66</f>
        <v>0</v>
      </c>
      <c r="CG2">
        <f>'General and Narrative'!D70</f>
        <v>0</v>
      </c>
      <c r="CH2">
        <f>'General and Narrative'!D57</f>
        <v>0</v>
      </c>
      <c r="CI2">
        <f>'General and Narrative'!D62</f>
        <v>0</v>
      </c>
      <c r="CJ2">
        <f>'General and Narrative'!D67</f>
        <v>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T200"/>
  <sheetViews>
    <sheetView zoomScalePageLayoutView="0" workbookViewId="0" topLeftCell="A1">
      <selection activeCell="S2" sqref="S2:T200"/>
    </sheetView>
  </sheetViews>
  <sheetFormatPr defaultColWidth="9.140625" defaultRowHeight="15"/>
  <sheetData>
    <row r="1" spans="1:20" ht="90">
      <c r="A1" s="352" t="s">
        <v>288</v>
      </c>
      <c r="B1" s="352" t="s">
        <v>290</v>
      </c>
      <c r="C1" s="354" t="s">
        <v>291</v>
      </c>
      <c r="D1" s="352" t="s">
        <v>16</v>
      </c>
      <c r="E1" s="354" t="s">
        <v>294</v>
      </c>
      <c r="F1" s="354" t="s">
        <v>296</v>
      </c>
      <c r="G1" s="355" t="s">
        <v>307</v>
      </c>
      <c r="H1" s="354" t="s">
        <v>308</v>
      </c>
      <c r="I1" s="354" t="s">
        <v>309</v>
      </c>
      <c r="J1" s="354" t="s">
        <v>310</v>
      </c>
      <c r="K1" s="354" t="s">
        <v>311</v>
      </c>
      <c r="L1" s="354" t="s">
        <v>312</v>
      </c>
      <c r="M1" s="353" t="s">
        <v>313</v>
      </c>
      <c r="N1" s="354" t="s">
        <v>314</v>
      </c>
      <c r="O1" s="354" t="s">
        <v>315</v>
      </c>
      <c r="P1" s="354" t="s">
        <v>316</v>
      </c>
      <c r="Q1" s="354" t="s">
        <v>317</v>
      </c>
      <c r="R1" s="354" t="s">
        <v>318</v>
      </c>
      <c r="S1" s="353" t="s">
        <v>262</v>
      </c>
      <c r="T1" s="356" t="s">
        <v>320</v>
      </c>
    </row>
    <row r="2" spans="1:20" ht="15">
      <c r="A2">
        <f>'Final Project Log'!I35</f>
        <v>0</v>
      </c>
      <c r="B2">
        <f>'Final Project Log'!G35</f>
        <v>0</v>
      </c>
      <c r="C2" s="208">
        <f>'Final Project Log'!L35/T2</f>
        <v>0</v>
      </c>
      <c r="D2" t="s">
        <v>261</v>
      </c>
      <c r="E2" s="207">
        <f>'Final Project Log'!K35</f>
        <v>0</v>
      </c>
      <c r="F2" s="208">
        <f>'Final Project Log'!J35</f>
        <v>0</v>
      </c>
      <c r="G2">
        <f>'Final Project Log'!E35</f>
        <v>0</v>
      </c>
      <c r="H2">
        <f>N2/$T$2</f>
        <v>0</v>
      </c>
      <c r="I2">
        <f>O2/$T$2</f>
        <v>0</v>
      </c>
      <c r="J2">
        <f>P2/$T$2</f>
        <v>0</v>
      </c>
      <c r="K2">
        <f>Q2/$T$2</f>
        <v>0</v>
      </c>
      <c r="L2">
        <f>R2/$T$2</f>
        <v>0</v>
      </c>
      <c r="M2">
        <f>'Final Project Log'!F35</f>
        <v>0</v>
      </c>
      <c r="N2" s="208">
        <f>'Final Project Log'!M35</f>
        <v>0</v>
      </c>
      <c r="O2" s="208">
        <f>'Final Project Log'!O35</f>
        <v>0</v>
      </c>
      <c r="P2" s="208">
        <f>'Final Project Log'!P35</f>
        <v>0</v>
      </c>
      <c r="Q2" s="208">
        <f>'Final Project Log'!Q35</f>
        <v>0</v>
      </c>
      <c r="R2" s="208">
        <f>'Final Project Log'!R35</f>
        <v>0</v>
      </c>
      <c r="S2" s="357">
        <f>'Final Project Log'!$G$16</f>
        <v>0</v>
      </c>
      <c r="T2">
        <f>'Final Project Log'!$G$17</f>
        <v>1</v>
      </c>
    </row>
    <row r="3" spans="1:20" ht="15">
      <c r="A3">
        <f>'Final Project Log'!I36</f>
        <v>0</v>
      </c>
      <c r="B3">
        <f>'Final Project Log'!G36</f>
        <v>0</v>
      </c>
      <c r="C3" s="208">
        <f>'Final Project Log'!L36/T3</f>
        <v>0</v>
      </c>
      <c r="D3" t="s">
        <v>261</v>
      </c>
      <c r="E3" s="207">
        <f>'Final Project Log'!K36</f>
        <v>0</v>
      </c>
      <c r="F3" s="208">
        <f>'Final Project Log'!J36</f>
        <v>0</v>
      </c>
      <c r="G3">
        <f>'Final Project Log'!E36</f>
        <v>0</v>
      </c>
      <c r="H3">
        <f aca="true" t="shared" si="0" ref="H3:H66">N3/$T$2</f>
        <v>0</v>
      </c>
      <c r="I3">
        <f aca="true" t="shared" si="1" ref="I3:I66">O3/$T$2</f>
        <v>0</v>
      </c>
      <c r="J3">
        <f aca="true" t="shared" si="2" ref="J3:J66">P3/$T$2</f>
        <v>0</v>
      </c>
      <c r="K3">
        <f aca="true" t="shared" si="3" ref="K3:K66">Q3/$T$2</f>
        <v>0</v>
      </c>
      <c r="L3">
        <f aca="true" t="shared" si="4" ref="L3:L66">R3/$T$2</f>
        <v>0</v>
      </c>
      <c r="M3">
        <f>'Final Project Log'!F36</f>
        <v>0</v>
      </c>
      <c r="N3" s="208">
        <f>'Final Project Log'!M36</f>
        <v>0</v>
      </c>
      <c r="O3" s="208">
        <f>'Final Project Log'!O36</f>
        <v>0</v>
      </c>
      <c r="P3" s="208">
        <f>'Final Project Log'!P36</f>
        <v>0</v>
      </c>
      <c r="Q3" s="208">
        <f>'Final Project Log'!Q36</f>
        <v>0</v>
      </c>
      <c r="R3" s="208">
        <f>'Final Project Log'!R36</f>
        <v>0</v>
      </c>
      <c r="S3" s="357">
        <f>'Final Project Log'!$G$16</f>
        <v>0</v>
      </c>
      <c r="T3">
        <f>'Final Project Log'!$G$17</f>
        <v>1</v>
      </c>
    </row>
    <row r="4" spans="1:20" ht="15">
      <c r="A4">
        <f>'Final Project Log'!I37</f>
        <v>0</v>
      </c>
      <c r="B4">
        <f>'Final Project Log'!G37</f>
        <v>0</v>
      </c>
      <c r="C4" s="208">
        <f>'Final Project Log'!L37/T4</f>
        <v>0</v>
      </c>
      <c r="D4" t="s">
        <v>261</v>
      </c>
      <c r="E4" s="207">
        <f>'Final Project Log'!K37</f>
        <v>0</v>
      </c>
      <c r="F4" s="208">
        <f>'Final Project Log'!J37</f>
        <v>0</v>
      </c>
      <c r="G4">
        <f>'Final Project Log'!E37</f>
        <v>0</v>
      </c>
      <c r="H4">
        <f t="shared" si="0"/>
        <v>0</v>
      </c>
      <c r="I4">
        <f t="shared" si="1"/>
        <v>0</v>
      </c>
      <c r="J4">
        <f t="shared" si="2"/>
        <v>0</v>
      </c>
      <c r="K4">
        <f t="shared" si="3"/>
        <v>0</v>
      </c>
      <c r="L4">
        <f t="shared" si="4"/>
        <v>0</v>
      </c>
      <c r="M4">
        <f>'Final Project Log'!F37</f>
        <v>0</v>
      </c>
      <c r="N4" s="208">
        <f>'Final Project Log'!M37</f>
        <v>0</v>
      </c>
      <c r="O4" s="208">
        <f>'Final Project Log'!O37</f>
        <v>0</v>
      </c>
      <c r="P4" s="208">
        <f>'Final Project Log'!P37</f>
        <v>0</v>
      </c>
      <c r="Q4" s="208">
        <f>'Final Project Log'!Q37</f>
        <v>0</v>
      </c>
      <c r="R4" s="208">
        <f>'Final Project Log'!R37</f>
        <v>0</v>
      </c>
      <c r="S4" s="357">
        <f>'Final Project Log'!$G$16</f>
        <v>0</v>
      </c>
      <c r="T4">
        <f>'Final Project Log'!$G$17</f>
        <v>1</v>
      </c>
    </row>
    <row r="5" spans="1:20" ht="15">
      <c r="A5">
        <f>'Final Project Log'!I38</f>
        <v>0</v>
      </c>
      <c r="B5">
        <f>'Final Project Log'!G38</f>
        <v>0</v>
      </c>
      <c r="C5" s="208">
        <f>'Final Project Log'!L38/T5</f>
        <v>0</v>
      </c>
      <c r="D5" t="s">
        <v>261</v>
      </c>
      <c r="E5" s="207">
        <f>'Final Project Log'!K38</f>
        <v>0</v>
      </c>
      <c r="F5" s="208">
        <f>'Final Project Log'!J38</f>
        <v>0</v>
      </c>
      <c r="G5">
        <f>'Final Project Log'!E38</f>
        <v>0</v>
      </c>
      <c r="H5">
        <f t="shared" si="0"/>
        <v>0</v>
      </c>
      <c r="I5">
        <f t="shared" si="1"/>
        <v>0</v>
      </c>
      <c r="J5">
        <f t="shared" si="2"/>
        <v>0</v>
      </c>
      <c r="K5">
        <f t="shared" si="3"/>
        <v>0</v>
      </c>
      <c r="L5">
        <f t="shared" si="4"/>
        <v>0</v>
      </c>
      <c r="M5">
        <f>'Final Project Log'!F38</f>
        <v>0</v>
      </c>
      <c r="N5" s="208">
        <f>'Final Project Log'!M38</f>
        <v>0</v>
      </c>
      <c r="O5" s="208">
        <f>'Final Project Log'!O38</f>
        <v>0</v>
      </c>
      <c r="P5" s="208">
        <f>'Final Project Log'!P38</f>
        <v>0</v>
      </c>
      <c r="Q5" s="208">
        <f>'Final Project Log'!Q38</f>
        <v>0</v>
      </c>
      <c r="R5" s="208">
        <f>'Final Project Log'!R38</f>
        <v>0</v>
      </c>
      <c r="S5" s="357">
        <f>'Final Project Log'!$G$16</f>
        <v>0</v>
      </c>
      <c r="T5">
        <f>'Final Project Log'!$G$17</f>
        <v>1</v>
      </c>
    </row>
    <row r="6" spans="1:20" ht="15">
      <c r="A6">
        <f>'Final Project Log'!I39</f>
        <v>0</v>
      </c>
      <c r="B6">
        <f>'Final Project Log'!G39</f>
        <v>0</v>
      </c>
      <c r="C6" s="208">
        <f>'Final Project Log'!L39/T6</f>
        <v>0</v>
      </c>
      <c r="D6" t="s">
        <v>261</v>
      </c>
      <c r="E6" s="207">
        <f>'Final Project Log'!K39</f>
        <v>0</v>
      </c>
      <c r="F6" s="208">
        <f>'Final Project Log'!J39</f>
        <v>0</v>
      </c>
      <c r="G6">
        <f>'Final Project Log'!E39</f>
        <v>0</v>
      </c>
      <c r="H6">
        <f t="shared" si="0"/>
        <v>0</v>
      </c>
      <c r="I6">
        <f t="shared" si="1"/>
        <v>0</v>
      </c>
      <c r="J6">
        <f t="shared" si="2"/>
        <v>0</v>
      </c>
      <c r="K6">
        <f t="shared" si="3"/>
        <v>0</v>
      </c>
      <c r="L6">
        <f t="shared" si="4"/>
        <v>0</v>
      </c>
      <c r="M6">
        <f>'Final Project Log'!F39</f>
        <v>0</v>
      </c>
      <c r="N6" s="208">
        <f>'Final Project Log'!M39</f>
        <v>0</v>
      </c>
      <c r="O6" s="208">
        <f>'Final Project Log'!O39</f>
        <v>0</v>
      </c>
      <c r="P6" s="208">
        <f>'Final Project Log'!P39</f>
        <v>0</v>
      </c>
      <c r="Q6" s="208">
        <f>'Final Project Log'!Q39</f>
        <v>0</v>
      </c>
      <c r="R6" s="208">
        <f>'Final Project Log'!R39</f>
        <v>0</v>
      </c>
      <c r="S6" s="357">
        <f>'Final Project Log'!$G$16</f>
        <v>0</v>
      </c>
      <c r="T6">
        <f>'Final Project Log'!$G$17</f>
        <v>1</v>
      </c>
    </row>
    <row r="7" spans="1:20" ht="15">
      <c r="A7">
        <f>'Final Project Log'!I40</f>
        <v>0</v>
      </c>
      <c r="B7">
        <f>'Final Project Log'!G40</f>
        <v>0</v>
      </c>
      <c r="C7" s="208">
        <f>'Final Project Log'!L40/T7</f>
        <v>0</v>
      </c>
      <c r="D7" t="s">
        <v>261</v>
      </c>
      <c r="E7" s="207">
        <f>'Final Project Log'!K40</f>
        <v>0</v>
      </c>
      <c r="F7" s="208">
        <f>'Final Project Log'!J40</f>
        <v>0</v>
      </c>
      <c r="G7">
        <f>'Final Project Log'!E40</f>
        <v>0</v>
      </c>
      <c r="H7">
        <f t="shared" si="0"/>
        <v>0</v>
      </c>
      <c r="I7">
        <f t="shared" si="1"/>
        <v>0</v>
      </c>
      <c r="J7">
        <f t="shared" si="2"/>
        <v>0</v>
      </c>
      <c r="K7">
        <f t="shared" si="3"/>
        <v>0</v>
      </c>
      <c r="L7">
        <f t="shared" si="4"/>
        <v>0</v>
      </c>
      <c r="M7">
        <f>'Final Project Log'!F40</f>
        <v>0</v>
      </c>
      <c r="N7" s="208">
        <f>'Final Project Log'!M40</f>
        <v>0</v>
      </c>
      <c r="O7" s="208">
        <f>'Final Project Log'!O40</f>
        <v>0</v>
      </c>
      <c r="P7" s="208">
        <f>'Final Project Log'!P40</f>
        <v>0</v>
      </c>
      <c r="Q7" s="208">
        <f>'Final Project Log'!Q40</f>
        <v>0</v>
      </c>
      <c r="R7" s="208">
        <f>'Final Project Log'!R40</f>
        <v>0</v>
      </c>
      <c r="S7" s="357">
        <f>'Final Project Log'!$G$16</f>
        <v>0</v>
      </c>
      <c r="T7">
        <f>'Final Project Log'!$G$17</f>
        <v>1</v>
      </c>
    </row>
    <row r="8" spans="1:20" ht="15">
      <c r="A8">
        <f>'Final Project Log'!I41</f>
        <v>0</v>
      </c>
      <c r="B8">
        <f>'Final Project Log'!G41</f>
        <v>0</v>
      </c>
      <c r="C8" s="208">
        <f>'Final Project Log'!L41/T8</f>
        <v>0</v>
      </c>
      <c r="D8" t="s">
        <v>261</v>
      </c>
      <c r="E8" s="207">
        <f>'Final Project Log'!K41</f>
        <v>0</v>
      </c>
      <c r="F8" s="208">
        <f>'Final Project Log'!J41</f>
        <v>0</v>
      </c>
      <c r="G8">
        <f>'Final Project Log'!E41</f>
        <v>0</v>
      </c>
      <c r="H8">
        <f t="shared" si="0"/>
        <v>0</v>
      </c>
      <c r="I8">
        <f t="shared" si="1"/>
        <v>0</v>
      </c>
      <c r="J8">
        <f t="shared" si="2"/>
        <v>0</v>
      </c>
      <c r="K8">
        <f t="shared" si="3"/>
        <v>0</v>
      </c>
      <c r="L8">
        <f t="shared" si="4"/>
        <v>0</v>
      </c>
      <c r="M8">
        <f>'Final Project Log'!F41</f>
        <v>0</v>
      </c>
      <c r="N8" s="208">
        <f>'Final Project Log'!M41</f>
        <v>0</v>
      </c>
      <c r="O8" s="208">
        <f>'Final Project Log'!O41</f>
        <v>0</v>
      </c>
      <c r="P8" s="208">
        <f>'Final Project Log'!P41</f>
        <v>0</v>
      </c>
      <c r="Q8" s="208">
        <f>'Final Project Log'!Q41</f>
        <v>0</v>
      </c>
      <c r="R8" s="208">
        <f>'Final Project Log'!R41</f>
        <v>0</v>
      </c>
      <c r="S8" s="357">
        <f>'Final Project Log'!$G$16</f>
        <v>0</v>
      </c>
      <c r="T8">
        <f>'Final Project Log'!$G$17</f>
        <v>1</v>
      </c>
    </row>
    <row r="9" spans="1:20" ht="15">
      <c r="A9">
        <f>'Final Project Log'!I42</f>
        <v>0</v>
      </c>
      <c r="B9">
        <f>'Final Project Log'!G42</f>
        <v>0</v>
      </c>
      <c r="C9" s="208">
        <f>'Final Project Log'!L42/T9</f>
        <v>0</v>
      </c>
      <c r="D9" t="s">
        <v>261</v>
      </c>
      <c r="E9" s="207">
        <f>'Final Project Log'!K42</f>
        <v>0</v>
      </c>
      <c r="F9" s="208">
        <f>'Final Project Log'!J42</f>
        <v>0</v>
      </c>
      <c r="G9">
        <f>'Final Project Log'!E42</f>
        <v>0</v>
      </c>
      <c r="H9">
        <f t="shared" si="0"/>
        <v>0</v>
      </c>
      <c r="I9">
        <f t="shared" si="1"/>
        <v>0</v>
      </c>
      <c r="J9">
        <f t="shared" si="2"/>
        <v>0</v>
      </c>
      <c r="K9">
        <f t="shared" si="3"/>
        <v>0</v>
      </c>
      <c r="L9">
        <f t="shared" si="4"/>
        <v>0</v>
      </c>
      <c r="M9">
        <f>'Final Project Log'!F42</f>
        <v>0</v>
      </c>
      <c r="N9" s="208">
        <f>'Final Project Log'!M42</f>
        <v>0</v>
      </c>
      <c r="O9" s="208">
        <f>'Final Project Log'!O42</f>
        <v>0</v>
      </c>
      <c r="P9" s="208">
        <f>'Final Project Log'!P42</f>
        <v>0</v>
      </c>
      <c r="Q9" s="208">
        <f>'Final Project Log'!Q42</f>
        <v>0</v>
      </c>
      <c r="R9" s="208">
        <f>'Final Project Log'!R42</f>
        <v>0</v>
      </c>
      <c r="S9" s="357">
        <f>'Final Project Log'!$G$16</f>
        <v>0</v>
      </c>
      <c r="T9">
        <f>'Final Project Log'!$G$17</f>
        <v>1</v>
      </c>
    </row>
    <row r="10" spans="1:20" ht="15">
      <c r="A10">
        <f>'Final Project Log'!I43</f>
        <v>0</v>
      </c>
      <c r="B10">
        <f>'Final Project Log'!G43</f>
        <v>0</v>
      </c>
      <c r="C10" s="208">
        <f>'Final Project Log'!L43/T10</f>
        <v>0</v>
      </c>
      <c r="D10" t="s">
        <v>261</v>
      </c>
      <c r="E10" s="207">
        <f>'Final Project Log'!K43</f>
        <v>0</v>
      </c>
      <c r="F10" s="208">
        <f>'Final Project Log'!J43</f>
        <v>0</v>
      </c>
      <c r="G10">
        <f>'Final Project Log'!E43</f>
        <v>0</v>
      </c>
      <c r="H10">
        <f t="shared" si="0"/>
        <v>0</v>
      </c>
      <c r="I10">
        <f t="shared" si="1"/>
        <v>0</v>
      </c>
      <c r="J10">
        <f t="shared" si="2"/>
        <v>0</v>
      </c>
      <c r="K10">
        <f t="shared" si="3"/>
        <v>0</v>
      </c>
      <c r="L10">
        <f t="shared" si="4"/>
        <v>0</v>
      </c>
      <c r="M10">
        <f>'Final Project Log'!F43</f>
        <v>0</v>
      </c>
      <c r="N10" s="208">
        <f>'Final Project Log'!M43</f>
        <v>0</v>
      </c>
      <c r="O10" s="208">
        <f>'Final Project Log'!O43</f>
        <v>0</v>
      </c>
      <c r="P10" s="208">
        <f>'Final Project Log'!P43</f>
        <v>0</v>
      </c>
      <c r="Q10" s="208">
        <f>'Final Project Log'!Q43</f>
        <v>0</v>
      </c>
      <c r="R10" s="208">
        <f>'Final Project Log'!R43</f>
        <v>0</v>
      </c>
      <c r="S10" s="357">
        <f>'Final Project Log'!$G$16</f>
        <v>0</v>
      </c>
      <c r="T10">
        <f>'Final Project Log'!$G$17</f>
        <v>1</v>
      </c>
    </row>
    <row r="11" spans="1:20" ht="15">
      <c r="A11">
        <f>'Final Project Log'!I44</f>
        <v>0</v>
      </c>
      <c r="B11">
        <f>'Final Project Log'!G44</f>
        <v>0</v>
      </c>
      <c r="C11" s="208">
        <f>'Final Project Log'!L44/T11</f>
        <v>0</v>
      </c>
      <c r="D11" t="s">
        <v>261</v>
      </c>
      <c r="E11" s="207">
        <f>'Final Project Log'!K44</f>
        <v>0</v>
      </c>
      <c r="F11" s="208">
        <f>'Final Project Log'!J44</f>
        <v>0</v>
      </c>
      <c r="G11">
        <f>'Final Project Log'!E44</f>
        <v>0</v>
      </c>
      <c r="H11">
        <f t="shared" si="0"/>
        <v>0</v>
      </c>
      <c r="I11">
        <f t="shared" si="1"/>
        <v>0</v>
      </c>
      <c r="J11">
        <f t="shared" si="2"/>
        <v>0</v>
      </c>
      <c r="K11">
        <f t="shared" si="3"/>
        <v>0</v>
      </c>
      <c r="L11">
        <f t="shared" si="4"/>
        <v>0</v>
      </c>
      <c r="M11">
        <f>'Final Project Log'!F44</f>
        <v>0</v>
      </c>
      <c r="N11" s="208">
        <f>'Final Project Log'!M44</f>
        <v>0</v>
      </c>
      <c r="O11" s="208">
        <f>'Final Project Log'!O44</f>
        <v>0</v>
      </c>
      <c r="P11" s="208">
        <f>'Final Project Log'!P44</f>
        <v>0</v>
      </c>
      <c r="Q11" s="208">
        <f>'Final Project Log'!Q44</f>
        <v>0</v>
      </c>
      <c r="R11" s="208">
        <f>'Final Project Log'!R44</f>
        <v>0</v>
      </c>
      <c r="S11" s="357">
        <f>'Final Project Log'!$G$16</f>
        <v>0</v>
      </c>
      <c r="T11">
        <f>'Final Project Log'!$G$17</f>
        <v>1</v>
      </c>
    </row>
    <row r="12" spans="1:20" ht="15">
      <c r="A12">
        <f>'Final Project Log'!I45</f>
        <v>0</v>
      </c>
      <c r="B12">
        <f>'Final Project Log'!G45</f>
        <v>0</v>
      </c>
      <c r="C12" s="208">
        <f>'Final Project Log'!L45/T12</f>
        <v>0</v>
      </c>
      <c r="D12" t="s">
        <v>261</v>
      </c>
      <c r="E12" s="207">
        <f>'Final Project Log'!K45</f>
        <v>0</v>
      </c>
      <c r="F12" s="208">
        <f>'Final Project Log'!J45</f>
        <v>0</v>
      </c>
      <c r="G12">
        <f>'Final Project Log'!E45</f>
        <v>0</v>
      </c>
      <c r="H12">
        <f t="shared" si="0"/>
        <v>0</v>
      </c>
      <c r="I12">
        <f t="shared" si="1"/>
        <v>0</v>
      </c>
      <c r="J12">
        <f t="shared" si="2"/>
        <v>0</v>
      </c>
      <c r="K12">
        <f t="shared" si="3"/>
        <v>0</v>
      </c>
      <c r="L12">
        <f t="shared" si="4"/>
        <v>0</v>
      </c>
      <c r="M12">
        <f>'Final Project Log'!F45</f>
        <v>0</v>
      </c>
      <c r="N12" s="208">
        <f>'Final Project Log'!M45</f>
        <v>0</v>
      </c>
      <c r="O12" s="208">
        <f>'Final Project Log'!O45</f>
        <v>0</v>
      </c>
      <c r="P12" s="208">
        <f>'Final Project Log'!P45</f>
        <v>0</v>
      </c>
      <c r="Q12" s="208">
        <f>'Final Project Log'!Q45</f>
        <v>0</v>
      </c>
      <c r="R12" s="208">
        <f>'Final Project Log'!R45</f>
        <v>0</v>
      </c>
      <c r="S12" s="357">
        <f>'Final Project Log'!$G$16</f>
        <v>0</v>
      </c>
      <c r="T12">
        <f>'Final Project Log'!$G$17</f>
        <v>1</v>
      </c>
    </row>
    <row r="13" spans="1:20" ht="15">
      <c r="A13">
        <f>'Final Project Log'!I46</f>
        <v>0</v>
      </c>
      <c r="B13">
        <f>'Final Project Log'!G46</f>
        <v>0</v>
      </c>
      <c r="C13" s="208">
        <f>'Final Project Log'!L46/T13</f>
        <v>0</v>
      </c>
      <c r="D13" t="s">
        <v>261</v>
      </c>
      <c r="E13" s="207">
        <f>'Final Project Log'!K46</f>
        <v>0</v>
      </c>
      <c r="F13" s="208">
        <f>'Final Project Log'!J46</f>
        <v>0</v>
      </c>
      <c r="G13">
        <f>'Final Project Log'!E46</f>
        <v>0</v>
      </c>
      <c r="H13">
        <f t="shared" si="0"/>
        <v>0</v>
      </c>
      <c r="I13">
        <f t="shared" si="1"/>
        <v>0</v>
      </c>
      <c r="J13">
        <f t="shared" si="2"/>
        <v>0</v>
      </c>
      <c r="K13">
        <f t="shared" si="3"/>
        <v>0</v>
      </c>
      <c r="L13">
        <f t="shared" si="4"/>
        <v>0</v>
      </c>
      <c r="M13">
        <f>'Final Project Log'!F46</f>
        <v>0</v>
      </c>
      <c r="N13" s="208">
        <f>'Final Project Log'!M46</f>
        <v>0</v>
      </c>
      <c r="O13" s="208">
        <f>'Final Project Log'!O46</f>
        <v>0</v>
      </c>
      <c r="P13" s="208">
        <f>'Final Project Log'!P46</f>
        <v>0</v>
      </c>
      <c r="Q13" s="208">
        <f>'Final Project Log'!Q46</f>
        <v>0</v>
      </c>
      <c r="R13" s="208">
        <f>'Final Project Log'!R46</f>
        <v>0</v>
      </c>
      <c r="S13" s="357">
        <f>'Final Project Log'!$G$16</f>
        <v>0</v>
      </c>
      <c r="T13">
        <f>'Final Project Log'!$G$17</f>
        <v>1</v>
      </c>
    </row>
    <row r="14" spans="1:20" ht="15">
      <c r="A14">
        <f>'Final Project Log'!I47</f>
        <v>0</v>
      </c>
      <c r="B14">
        <f>'Final Project Log'!G47</f>
        <v>0</v>
      </c>
      <c r="C14" s="208">
        <f>'Final Project Log'!L47/T14</f>
        <v>0</v>
      </c>
      <c r="D14" t="s">
        <v>261</v>
      </c>
      <c r="E14" s="207">
        <f>'Final Project Log'!K47</f>
        <v>0</v>
      </c>
      <c r="F14" s="208">
        <f>'Final Project Log'!J47</f>
        <v>0</v>
      </c>
      <c r="G14">
        <f>'Final Project Log'!E47</f>
        <v>0</v>
      </c>
      <c r="H14">
        <f t="shared" si="0"/>
        <v>0</v>
      </c>
      <c r="I14">
        <f t="shared" si="1"/>
        <v>0</v>
      </c>
      <c r="J14">
        <f t="shared" si="2"/>
        <v>0</v>
      </c>
      <c r="K14">
        <f t="shared" si="3"/>
        <v>0</v>
      </c>
      <c r="L14">
        <f t="shared" si="4"/>
        <v>0</v>
      </c>
      <c r="M14">
        <f>'Final Project Log'!F47</f>
        <v>0</v>
      </c>
      <c r="N14" s="208">
        <f>'Final Project Log'!M47</f>
        <v>0</v>
      </c>
      <c r="O14" s="208">
        <f>'Final Project Log'!O47</f>
        <v>0</v>
      </c>
      <c r="P14" s="208">
        <f>'Final Project Log'!P47</f>
        <v>0</v>
      </c>
      <c r="Q14" s="208">
        <f>'Final Project Log'!Q47</f>
        <v>0</v>
      </c>
      <c r="R14" s="208">
        <f>'Final Project Log'!R47</f>
        <v>0</v>
      </c>
      <c r="S14" s="357">
        <f>'Final Project Log'!$G$16</f>
        <v>0</v>
      </c>
      <c r="T14">
        <f>'Final Project Log'!$G$17</f>
        <v>1</v>
      </c>
    </row>
    <row r="15" spans="1:20" ht="15">
      <c r="A15">
        <f>'Final Project Log'!I48</f>
        <v>0</v>
      </c>
      <c r="B15">
        <f>'Final Project Log'!G48</f>
        <v>0</v>
      </c>
      <c r="C15" s="208">
        <f>'Final Project Log'!L48/T15</f>
        <v>0</v>
      </c>
      <c r="D15" t="s">
        <v>261</v>
      </c>
      <c r="E15" s="207">
        <f>'Final Project Log'!K48</f>
        <v>0</v>
      </c>
      <c r="F15" s="208">
        <f>'Final Project Log'!J48</f>
        <v>0</v>
      </c>
      <c r="G15">
        <f>'Final Project Log'!E48</f>
        <v>0</v>
      </c>
      <c r="H15">
        <f t="shared" si="0"/>
        <v>0</v>
      </c>
      <c r="I15">
        <f t="shared" si="1"/>
        <v>0</v>
      </c>
      <c r="J15">
        <f t="shared" si="2"/>
        <v>0</v>
      </c>
      <c r="K15">
        <f t="shared" si="3"/>
        <v>0</v>
      </c>
      <c r="L15">
        <f t="shared" si="4"/>
        <v>0</v>
      </c>
      <c r="M15">
        <f>'Final Project Log'!F48</f>
        <v>0</v>
      </c>
      <c r="N15" s="208">
        <f>'Final Project Log'!M48</f>
        <v>0</v>
      </c>
      <c r="O15" s="208">
        <f>'Final Project Log'!O48</f>
        <v>0</v>
      </c>
      <c r="P15" s="208">
        <f>'Final Project Log'!P48</f>
        <v>0</v>
      </c>
      <c r="Q15" s="208">
        <f>'Final Project Log'!Q48</f>
        <v>0</v>
      </c>
      <c r="R15" s="208">
        <f>'Final Project Log'!R48</f>
        <v>0</v>
      </c>
      <c r="S15" s="357">
        <f>'Final Project Log'!$G$16</f>
        <v>0</v>
      </c>
      <c r="T15">
        <f>'Final Project Log'!$G$17</f>
        <v>1</v>
      </c>
    </row>
    <row r="16" spans="1:20" ht="15">
      <c r="A16">
        <f>'Final Project Log'!I49</f>
        <v>0</v>
      </c>
      <c r="B16">
        <f>'Final Project Log'!G49</f>
        <v>0</v>
      </c>
      <c r="C16" s="208">
        <f>'Final Project Log'!L49/T16</f>
        <v>0</v>
      </c>
      <c r="D16" t="s">
        <v>261</v>
      </c>
      <c r="E16" s="207">
        <f>'Final Project Log'!K49</f>
        <v>0</v>
      </c>
      <c r="F16" s="208">
        <f>'Final Project Log'!J49</f>
        <v>0</v>
      </c>
      <c r="G16">
        <f>'Final Project Log'!E49</f>
        <v>0</v>
      </c>
      <c r="H16">
        <f t="shared" si="0"/>
        <v>0</v>
      </c>
      <c r="I16">
        <f t="shared" si="1"/>
        <v>0</v>
      </c>
      <c r="J16">
        <f t="shared" si="2"/>
        <v>0</v>
      </c>
      <c r="K16">
        <f t="shared" si="3"/>
        <v>0</v>
      </c>
      <c r="L16">
        <f t="shared" si="4"/>
        <v>0</v>
      </c>
      <c r="M16">
        <f>'Final Project Log'!F49</f>
        <v>0</v>
      </c>
      <c r="N16" s="208">
        <f>'Final Project Log'!M49</f>
        <v>0</v>
      </c>
      <c r="O16" s="208">
        <f>'Final Project Log'!O49</f>
        <v>0</v>
      </c>
      <c r="P16" s="208">
        <f>'Final Project Log'!P49</f>
        <v>0</v>
      </c>
      <c r="Q16" s="208">
        <f>'Final Project Log'!Q49</f>
        <v>0</v>
      </c>
      <c r="R16" s="208">
        <f>'Final Project Log'!R49</f>
        <v>0</v>
      </c>
      <c r="S16" s="357">
        <f>'Final Project Log'!$G$16</f>
        <v>0</v>
      </c>
      <c r="T16">
        <f>'Final Project Log'!$G$17</f>
        <v>1</v>
      </c>
    </row>
    <row r="17" spans="1:20" ht="15">
      <c r="A17">
        <f>'Final Project Log'!I50</f>
        <v>0</v>
      </c>
      <c r="B17">
        <f>'Final Project Log'!G50</f>
        <v>0</v>
      </c>
      <c r="C17" s="208">
        <f>'Final Project Log'!L50/T17</f>
        <v>0</v>
      </c>
      <c r="D17" t="s">
        <v>261</v>
      </c>
      <c r="E17" s="207">
        <f>'Final Project Log'!K50</f>
        <v>0</v>
      </c>
      <c r="F17" s="208">
        <f>'Final Project Log'!J50</f>
        <v>0</v>
      </c>
      <c r="G17">
        <f>'Final Project Log'!E50</f>
        <v>0</v>
      </c>
      <c r="H17">
        <f t="shared" si="0"/>
        <v>0</v>
      </c>
      <c r="I17">
        <f t="shared" si="1"/>
        <v>0</v>
      </c>
      <c r="J17">
        <f t="shared" si="2"/>
        <v>0</v>
      </c>
      <c r="K17">
        <f t="shared" si="3"/>
        <v>0</v>
      </c>
      <c r="L17">
        <f t="shared" si="4"/>
        <v>0</v>
      </c>
      <c r="M17">
        <f>'Final Project Log'!F50</f>
        <v>0</v>
      </c>
      <c r="N17" s="208">
        <f>'Final Project Log'!M50</f>
        <v>0</v>
      </c>
      <c r="O17" s="208">
        <f>'Final Project Log'!O50</f>
        <v>0</v>
      </c>
      <c r="P17" s="208">
        <f>'Final Project Log'!P50</f>
        <v>0</v>
      </c>
      <c r="Q17" s="208">
        <f>'Final Project Log'!Q50</f>
        <v>0</v>
      </c>
      <c r="R17" s="208">
        <f>'Final Project Log'!R50</f>
        <v>0</v>
      </c>
      <c r="S17" s="357">
        <f>'Final Project Log'!$G$16</f>
        <v>0</v>
      </c>
      <c r="T17">
        <f>'Final Project Log'!$G$17</f>
        <v>1</v>
      </c>
    </row>
    <row r="18" spans="1:20" ht="15">
      <c r="A18">
        <f>'Final Project Log'!I51</f>
        <v>0</v>
      </c>
      <c r="B18">
        <f>'Final Project Log'!G51</f>
        <v>0</v>
      </c>
      <c r="C18" s="208">
        <f>'Final Project Log'!L51/T18</f>
        <v>0</v>
      </c>
      <c r="D18" t="s">
        <v>261</v>
      </c>
      <c r="E18" s="207">
        <f>'Final Project Log'!K51</f>
        <v>0</v>
      </c>
      <c r="F18" s="208">
        <f>'Final Project Log'!J51</f>
        <v>0</v>
      </c>
      <c r="G18">
        <f>'Final Project Log'!E51</f>
        <v>0</v>
      </c>
      <c r="H18">
        <f t="shared" si="0"/>
        <v>0</v>
      </c>
      <c r="I18">
        <f t="shared" si="1"/>
        <v>0</v>
      </c>
      <c r="J18">
        <f t="shared" si="2"/>
        <v>0</v>
      </c>
      <c r="K18">
        <f t="shared" si="3"/>
        <v>0</v>
      </c>
      <c r="L18">
        <f t="shared" si="4"/>
        <v>0</v>
      </c>
      <c r="M18">
        <f>'Final Project Log'!F51</f>
        <v>0</v>
      </c>
      <c r="N18" s="208">
        <f>'Final Project Log'!M51</f>
        <v>0</v>
      </c>
      <c r="O18" s="208">
        <f>'Final Project Log'!O51</f>
        <v>0</v>
      </c>
      <c r="P18" s="208">
        <f>'Final Project Log'!P51</f>
        <v>0</v>
      </c>
      <c r="Q18" s="208">
        <f>'Final Project Log'!Q51</f>
        <v>0</v>
      </c>
      <c r="R18" s="208">
        <f>'Final Project Log'!R51</f>
        <v>0</v>
      </c>
      <c r="S18" s="357">
        <f>'Final Project Log'!$G$16</f>
        <v>0</v>
      </c>
      <c r="T18">
        <f>'Final Project Log'!$G$17</f>
        <v>1</v>
      </c>
    </row>
    <row r="19" spans="1:20" ht="15">
      <c r="A19">
        <f>'Final Project Log'!I52</f>
        <v>0</v>
      </c>
      <c r="B19">
        <f>'Final Project Log'!G52</f>
        <v>0</v>
      </c>
      <c r="C19" s="208">
        <f>'Final Project Log'!L52/T19</f>
        <v>0</v>
      </c>
      <c r="D19" t="s">
        <v>261</v>
      </c>
      <c r="E19" s="207">
        <f>'Final Project Log'!K52</f>
        <v>0</v>
      </c>
      <c r="F19" s="208">
        <f>'Final Project Log'!J52</f>
        <v>0</v>
      </c>
      <c r="G19">
        <f>'Final Project Log'!E52</f>
        <v>0</v>
      </c>
      <c r="H19">
        <f t="shared" si="0"/>
        <v>0</v>
      </c>
      <c r="I19">
        <f t="shared" si="1"/>
        <v>0</v>
      </c>
      <c r="J19">
        <f t="shared" si="2"/>
        <v>0</v>
      </c>
      <c r="K19">
        <f t="shared" si="3"/>
        <v>0</v>
      </c>
      <c r="L19">
        <f t="shared" si="4"/>
        <v>0</v>
      </c>
      <c r="M19">
        <f>'Final Project Log'!F52</f>
        <v>0</v>
      </c>
      <c r="N19" s="208">
        <f>'Final Project Log'!M52</f>
        <v>0</v>
      </c>
      <c r="O19" s="208">
        <f>'Final Project Log'!O52</f>
        <v>0</v>
      </c>
      <c r="P19" s="208">
        <f>'Final Project Log'!P52</f>
        <v>0</v>
      </c>
      <c r="Q19" s="208">
        <f>'Final Project Log'!Q52</f>
        <v>0</v>
      </c>
      <c r="R19" s="208">
        <f>'Final Project Log'!R52</f>
        <v>0</v>
      </c>
      <c r="S19" s="357">
        <f>'Final Project Log'!$G$16</f>
        <v>0</v>
      </c>
      <c r="T19">
        <f>'Final Project Log'!$G$17</f>
        <v>1</v>
      </c>
    </row>
    <row r="20" spans="1:20" ht="15">
      <c r="A20">
        <f>'Final Project Log'!I53</f>
        <v>0</v>
      </c>
      <c r="B20">
        <f>'Final Project Log'!G53</f>
        <v>0</v>
      </c>
      <c r="C20" s="208">
        <f>'Final Project Log'!L53/T20</f>
        <v>0</v>
      </c>
      <c r="D20" t="s">
        <v>261</v>
      </c>
      <c r="E20" s="207">
        <f>'Final Project Log'!K53</f>
        <v>0</v>
      </c>
      <c r="F20" s="208">
        <f>'Final Project Log'!J53</f>
        <v>0</v>
      </c>
      <c r="G20">
        <f>'Final Project Log'!E53</f>
        <v>0</v>
      </c>
      <c r="H20">
        <f t="shared" si="0"/>
        <v>0</v>
      </c>
      <c r="I20">
        <f t="shared" si="1"/>
        <v>0</v>
      </c>
      <c r="J20">
        <f t="shared" si="2"/>
        <v>0</v>
      </c>
      <c r="K20">
        <f t="shared" si="3"/>
        <v>0</v>
      </c>
      <c r="L20">
        <f t="shared" si="4"/>
        <v>0</v>
      </c>
      <c r="M20">
        <f>'Final Project Log'!F53</f>
        <v>0</v>
      </c>
      <c r="N20" s="208">
        <f>'Final Project Log'!M53</f>
        <v>0</v>
      </c>
      <c r="O20" s="208">
        <f>'Final Project Log'!O53</f>
        <v>0</v>
      </c>
      <c r="P20" s="208">
        <f>'Final Project Log'!P53</f>
        <v>0</v>
      </c>
      <c r="Q20" s="208">
        <f>'Final Project Log'!Q53</f>
        <v>0</v>
      </c>
      <c r="R20" s="208">
        <f>'Final Project Log'!R53</f>
        <v>0</v>
      </c>
      <c r="S20" s="357">
        <f>'Final Project Log'!$G$16</f>
        <v>0</v>
      </c>
      <c r="T20">
        <f>'Final Project Log'!$G$17</f>
        <v>1</v>
      </c>
    </row>
    <row r="21" spans="1:20" ht="15">
      <c r="A21">
        <f>'Final Project Log'!I54</f>
        <v>0</v>
      </c>
      <c r="B21">
        <f>'Final Project Log'!G54</f>
        <v>0</v>
      </c>
      <c r="C21" s="208">
        <f>'Final Project Log'!L54/T21</f>
        <v>0</v>
      </c>
      <c r="D21" t="s">
        <v>261</v>
      </c>
      <c r="E21" s="207">
        <f>'Final Project Log'!K54</f>
        <v>0</v>
      </c>
      <c r="F21" s="208">
        <f>'Final Project Log'!J54</f>
        <v>0</v>
      </c>
      <c r="G21">
        <f>'Final Project Log'!E54</f>
        <v>0</v>
      </c>
      <c r="H21">
        <f t="shared" si="0"/>
        <v>0</v>
      </c>
      <c r="I21">
        <f t="shared" si="1"/>
        <v>0</v>
      </c>
      <c r="J21">
        <f t="shared" si="2"/>
        <v>0</v>
      </c>
      <c r="K21">
        <f t="shared" si="3"/>
        <v>0</v>
      </c>
      <c r="L21">
        <f t="shared" si="4"/>
        <v>0</v>
      </c>
      <c r="M21">
        <f>'Final Project Log'!F54</f>
        <v>0</v>
      </c>
      <c r="N21" s="208">
        <f>'Final Project Log'!M54</f>
        <v>0</v>
      </c>
      <c r="O21" s="208">
        <f>'Final Project Log'!O54</f>
        <v>0</v>
      </c>
      <c r="P21" s="208">
        <f>'Final Project Log'!P54</f>
        <v>0</v>
      </c>
      <c r="Q21" s="208">
        <f>'Final Project Log'!Q54</f>
        <v>0</v>
      </c>
      <c r="R21" s="208">
        <f>'Final Project Log'!R54</f>
        <v>0</v>
      </c>
      <c r="S21" s="357">
        <f>'Final Project Log'!$G$16</f>
        <v>0</v>
      </c>
      <c r="T21">
        <f>'Final Project Log'!$G$17</f>
        <v>1</v>
      </c>
    </row>
    <row r="22" spans="1:20" ht="15">
      <c r="A22">
        <f>'Final Project Log'!I55</f>
        <v>0</v>
      </c>
      <c r="B22">
        <f>'Final Project Log'!G55</f>
        <v>0</v>
      </c>
      <c r="C22" s="208">
        <f>'Final Project Log'!L55/T22</f>
        <v>0</v>
      </c>
      <c r="D22" t="s">
        <v>261</v>
      </c>
      <c r="E22" s="207">
        <f>'Final Project Log'!K55</f>
        <v>0</v>
      </c>
      <c r="F22" s="208">
        <f>'Final Project Log'!J55</f>
        <v>0</v>
      </c>
      <c r="G22">
        <f>'Final Project Log'!E55</f>
        <v>0</v>
      </c>
      <c r="H22">
        <f t="shared" si="0"/>
        <v>0</v>
      </c>
      <c r="I22">
        <f t="shared" si="1"/>
        <v>0</v>
      </c>
      <c r="J22">
        <f t="shared" si="2"/>
        <v>0</v>
      </c>
      <c r="K22">
        <f t="shared" si="3"/>
        <v>0</v>
      </c>
      <c r="L22">
        <f t="shared" si="4"/>
        <v>0</v>
      </c>
      <c r="M22">
        <f>'Final Project Log'!F55</f>
        <v>0</v>
      </c>
      <c r="N22" s="208">
        <f>'Final Project Log'!M55</f>
        <v>0</v>
      </c>
      <c r="O22" s="208">
        <f>'Final Project Log'!O55</f>
        <v>0</v>
      </c>
      <c r="P22" s="208">
        <f>'Final Project Log'!P55</f>
        <v>0</v>
      </c>
      <c r="Q22" s="208">
        <f>'Final Project Log'!Q55</f>
        <v>0</v>
      </c>
      <c r="R22" s="208">
        <f>'Final Project Log'!R55</f>
        <v>0</v>
      </c>
      <c r="S22" s="357">
        <f>'Final Project Log'!$G$16</f>
        <v>0</v>
      </c>
      <c r="T22">
        <f>'Final Project Log'!$G$17</f>
        <v>1</v>
      </c>
    </row>
    <row r="23" spans="1:20" ht="15">
      <c r="A23">
        <f>'Final Project Log'!I56</f>
        <v>0</v>
      </c>
      <c r="B23">
        <f>'Final Project Log'!G56</f>
        <v>0</v>
      </c>
      <c r="C23" s="208">
        <f>'Final Project Log'!L56/T23</f>
        <v>0</v>
      </c>
      <c r="D23" t="s">
        <v>261</v>
      </c>
      <c r="E23" s="207">
        <f>'Final Project Log'!K56</f>
        <v>0</v>
      </c>
      <c r="F23" s="208">
        <f>'Final Project Log'!J56</f>
        <v>0</v>
      </c>
      <c r="G23">
        <f>'Final Project Log'!E56</f>
        <v>0</v>
      </c>
      <c r="H23">
        <f t="shared" si="0"/>
        <v>0</v>
      </c>
      <c r="I23">
        <f t="shared" si="1"/>
        <v>0</v>
      </c>
      <c r="J23">
        <f t="shared" si="2"/>
        <v>0</v>
      </c>
      <c r="K23">
        <f t="shared" si="3"/>
        <v>0</v>
      </c>
      <c r="L23">
        <f t="shared" si="4"/>
        <v>0</v>
      </c>
      <c r="M23">
        <f>'Final Project Log'!F56</f>
        <v>0</v>
      </c>
      <c r="N23" s="208">
        <f>'Final Project Log'!M56</f>
        <v>0</v>
      </c>
      <c r="O23" s="208">
        <f>'Final Project Log'!O56</f>
        <v>0</v>
      </c>
      <c r="P23" s="208">
        <f>'Final Project Log'!P56</f>
        <v>0</v>
      </c>
      <c r="Q23" s="208">
        <f>'Final Project Log'!Q56</f>
        <v>0</v>
      </c>
      <c r="R23" s="208">
        <f>'Final Project Log'!R56</f>
        <v>0</v>
      </c>
      <c r="S23" s="357">
        <f>'Final Project Log'!$G$16</f>
        <v>0</v>
      </c>
      <c r="T23">
        <f>'Final Project Log'!$G$17</f>
        <v>1</v>
      </c>
    </row>
    <row r="24" spans="1:20" ht="15">
      <c r="A24">
        <f>'Final Project Log'!I57</f>
        <v>0</v>
      </c>
      <c r="B24">
        <f>'Final Project Log'!G57</f>
        <v>0</v>
      </c>
      <c r="C24" s="208">
        <f>'Final Project Log'!L57/T24</f>
        <v>0</v>
      </c>
      <c r="D24" t="s">
        <v>261</v>
      </c>
      <c r="E24" s="207">
        <f>'Final Project Log'!K57</f>
        <v>0</v>
      </c>
      <c r="F24" s="208">
        <f>'Final Project Log'!J57</f>
        <v>0</v>
      </c>
      <c r="G24">
        <f>'Final Project Log'!E57</f>
        <v>0</v>
      </c>
      <c r="H24">
        <f t="shared" si="0"/>
        <v>0</v>
      </c>
      <c r="I24">
        <f t="shared" si="1"/>
        <v>0</v>
      </c>
      <c r="J24">
        <f t="shared" si="2"/>
        <v>0</v>
      </c>
      <c r="K24">
        <f t="shared" si="3"/>
        <v>0</v>
      </c>
      <c r="L24">
        <f t="shared" si="4"/>
        <v>0</v>
      </c>
      <c r="M24">
        <f>'Final Project Log'!F57</f>
        <v>0</v>
      </c>
      <c r="N24" s="208">
        <f>'Final Project Log'!M57</f>
        <v>0</v>
      </c>
      <c r="O24" s="208">
        <f>'Final Project Log'!O57</f>
        <v>0</v>
      </c>
      <c r="P24" s="208">
        <f>'Final Project Log'!P57</f>
        <v>0</v>
      </c>
      <c r="Q24" s="208">
        <f>'Final Project Log'!Q57</f>
        <v>0</v>
      </c>
      <c r="R24" s="208">
        <f>'Final Project Log'!R57</f>
        <v>0</v>
      </c>
      <c r="S24" s="357">
        <f>'Final Project Log'!$G$16</f>
        <v>0</v>
      </c>
      <c r="T24">
        <f>'Final Project Log'!$G$17</f>
        <v>1</v>
      </c>
    </row>
    <row r="25" spans="1:20" ht="15">
      <c r="A25">
        <f>'Final Project Log'!I58</f>
        <v>0</v>
      </c>
      <c r="B25">
        <f>'Final Project Log'!G58</f>
        <v>0</v>
      </c>
      <c r="C25" s="208">
        <f>'Final Project Log'!L58/T25</f>
        <v>0</v>
      </c>
      <c r="D25" t="s">
        <v>261</v>
      </c>
      <c r="E25" s="207">
        <f>'Final Project Log'!K58</f>
        <v>0</v>
      </c>
      <c r="F25" s="208">
        <f>'Final Project Log'!J58</f>
        <v>0</v>
      </c>
      <c r="G25">
        <f>'Final Project Log'!E58</f>
        <v>0</v>
      </c>
      <c r="H25">
        <f t="shared" si="0"/>
        <v>0</v>
      </c>
      <c r="I25">
        <f t="shared" si="1"/>
        <v>0</v>
      </c>
      <c r="J25">
        <f t="shared" si="2"/>
        <v>0</v>
      </c>
      <c r="K25">
        <f t="shared" si="3"/>
        <v>0</v>
      </c>
      <c r="L25">
        <f t="shared" si="4"/>
        <v>0</v>
      </c>
      <c r="M25">
        <f>'Final Project Log'!F58</f>
        <v>0</v>
      </c>
      <c r="N25" s="208">
        <f>'Final Project Log'!M58</f>
        <v>0</v>
      </c>
      <c r="O25" s="208">
        <f>'Final Project Log'!O58</f>
        <v>0</v>
      </c>
      <c r="P25" s="208">
        <f>'Final Project Log'!P58</f>
        <v>0</v>
      </c>
      <c r="Q25" s="208">
        <f>'Final Project Log'!Q58</f>
        <v>0</v>
      </c>
      <c r="R25" s="208">
        <f>'Final Project Log'!R58</f>
        <v>0</v>
      </c>
      <c r="S25" s="357">
        <f>'Final Project Log'!$G$16</f>
        <v>0</v>
      </c>
      <c r="T25">
        <f>'Final Project Log'!$G$17</f>
        <v>1</v>
      </c>
    </row>
    <row r="26" spans="1:20" ht="15">
      <c r="A26">
        <f>'Final Project Log'!I59</f>
        <v>0</v>
      </c>
      <c r="B26">
        <f>'Final Project Log'!G59</f>
        <v>0</v>
      </c>
      <c r="C26" s="208">
        <f>'Final Project Log'!L59/T26</f>
        <v>0</v>
      </c>
      <c r="D26" t="s">
        <v>261</v>
      </c>
      <c r="E26" s="207">
        <f>'Final Project Log'!K59</f>
        <v>0</v>
      </c>
      <c r="F26" s="208">
        <f>'Final Project Log'!J59</f>
        <v>0</v>
      </c>
      <c r="G26">
        <f>'Final Project Log'!E59</f>
        <v>0</v>
      </c>
      <c r="H26">
        <f t="shared" si="0"/>
        <v>0</v>
      </c>
      <c r="I26">
        <f t="shared" si="1"/>
        <v>0</v>
      </c>
      <c r="J26">
        <f t="shared" si="2"/>
        <v>0</v>
      </c>
      <c r="K26">
        <f t="shared" si="3"/>
        <v>0</v>
      </c>
      <c r="L26">
        <f t="shared" si="4"/>
        <v>0</v>
      </c>
      <c r="M26">
        <f>'Final Project Log'!F59</f>
        <v>0</v>
      </c>
      <c r="N26" s="208">
        <f>'Final Project Log'!M59</f>
        <v>0</v>
      </c>
      <c r="O26" s="208">
        <f>'Final Project Log'!O59</f>
        <v>0</v>
      </c>
      <c r="P26" s="208">
        <f>'Final Project Log'!P59</f>
        <v>0</v>
      </c>
      <c r="Q26" s="208">
        <f>'Final Project Log'!Q59</f>
        <v>0</v>
      </c>
      <c r="R26" s="208">
        <f>'Final Project Log'!R59</f>
        <v>0</v>
      </c>
      <c r="S26" s="357">
        <f>'Final Project Log'!$G$16</f>
        <v>0</v>
      </c>
      <c r="T26">
        <f>'Final Project Log'!$G$17</f>
        <v>1</v>
      </c>
    </row>
    <row r="27" spans="1:20" ht="15">
      <c r="A27">
        <f>'Final Project Log'!I60</f>
        <v>0</v>
      </c>
      <c r="B27">
        <f>'Final Project Log'!G60</f>
        <v>0</v>
      </c>
      <c r="C27" s="208">
        <f>'Final Project Log'!L60/T27</f>
        <v>0</v>
      </c>
      <c r="D27" t="s">
        <v>261</v>
      </c>
      <c r="E27" s="207">
        <f>'Final Project Log'!K60</f>
        <v>0</v>
      </c>
      <c r="F27" s="208">
        <f>'Final Project Log'!J60</f>
        <v>0</v>
      </c>
      <c r="G27">
        <f>'Final Project Log'!E60</f>
        <v>0</v>
      </c>
      <c r="H27">
        <f t="shared" si="0"/>
        <v>0</v>
      </c>
      <c r="I27">
        <f t="shared" si="1"/>
        <v>0</v>
      </c>
      <c r="J27">
        <f t="shared" si="2"/>
        <v>0</v>
      </c>
      <c r="K27">
        <f t="shared" si="3"/>
        <v>0</v>
      </c>
      <c r="L27">
        <f t="shared" si="4"/>
        <v>0</v>
      </c>
      <c r="M27">
        <f>'Final Project Log'!F60</f>
        <v>0</v>
      </c>
      <c r="N27" s="208">
        <f>'Final Project Log'!M60</f>
        <v>0</v>
      </c>
      <c r="O27" s="208">
        <f>'Final Project Log'!O60</f>
        <v>0</v>
      </c>
      <c r="P27" s="208">
        <f>'Final Project Log'!P60</f>
        <v>0</v>
      </c>
      <c r="Q27" s="208">
        <f>'Final Project Log'!Q60</f>
        <v>0</v>
      </c>
      <c r="R27" s="208">
        <f>'Final Project Log'!R60</f>
        <v>0</v>
      </c>
      <c r="S27" s="357">
        <f>'Final Project Log'!$G$16</f>
        <v>0</v>
      </c>
      <c r="T27">
        <f>'Final Project Log'!$G$17</f>
        <v>1</v>
      </c>
    </row>
    <row r="28" spans="1:20" ht="15">
      <c r="A28">
        <f>'Final Project Log'!I61</f>
        <v>0</v>
      </c>
      <c r="B28">
        <f>'Final Project Log'!G61</f>
        <v>0</v>
      </c>
      <c r="C28" s="208">
        <f>'Final Project Log'!L61/T28</f>
        <v>0</v>
      </c>
      <c r="D28" t="s">
        <v>261</v>
      </c>
      <c r="E28" s="207">
        <f>'Final Project Log'!K61</f>
        <v>0</v>
      </c>
      <c r="F28" s="208">
        <f>'Final Project Log'!J61</f>
        <v>0</v>
      </c>
      <c r="G28">
        <f>'Final Project Log'!E61</f>
        <v>0</v>
      </c>
      <c r="H28">
        <f t="shared" si="0"/>
        <v>0</v>
      </c>
      <c r="I28">
        <f t="shared" si="1"/>
        <v>0</v>
      </c>
      <c r="J28">
        <f t="shared" si="2"/>
        <v>0</v>
      </c>
      <c r="K28">
        <f t="shared" si="3"/>
        <v>0</v>
      </c>
      <c r="L28">
        <f t="shared" si="4"/>
        <v>0</v>
      </c>
      <c r="M28">
        <f>'Final Project Log'!F61</f>
        <v>0</v>
      </c>
      <c r="N28" s="208">
        <f>'Final Project Log'!M61</f>
        <v>0</v>
      </c>
      <c r="O28" s="208">
        <f>'Final Project Log'!O61</f>
        <v>0</v>
      </c>
      <c r="P28" s="208">
        <f>'Final Project Log'!P61</f>
        <v>0</v>
      </c>
      <c r="Q28" s="208">
        <f>'Final Project Log'!Q61</f>
        <v>0</v>
      </c>
      <c r="R28" s="208">
        <f>'Final Project Log'!R61</f>
        <v>0</v>
      </c>
      <c r="S28" s="357">
        <f>'Final Project Log'!$G$16</f>
        <v>0</v>
      </c>
      <c r="T28">
        <f>'Final Project Log'!$G$17</f>
        <v>1</v>
      </c>
    </row>
    <row r="29" spans="1:20" ht="15">
      <c r="A29">
        <f>'Final Project Log'!I62</f>
        <v>0</v>
      </c>
      <c r="B29">
        <f>'Final Project Log'!G62</f>
        <v>0</v>
      </c>
      <c r="C29" s="208">
        <f>'Final Project Log'!L62/T29</f>
        <v>0</v>
      </c>
      <c r="D29" t="s">
        <v>261</v>
      </c>
      <c r="E29" s="207">
        <f>'Final Project Log'!K62</f>
        <v>0</v>
      </c>
      <c r="F29" s="208">
        <f>'Final Project Log'!J62</f>
        <v>0</v>
      </c>
      <c r="G29">
        <f>'Final Project Log'!E62</f>
        <v>0</v>
      </c>
      <c r="H29">
        <f t="shared" si="0"/>
        <v>0</v>
      </c>
      <c r="I29">
        <f t="shared" si="1"/>
        <v>0</v>
      </c>
      <c r="J29">
        <f t="shared" si="2"/>
        <v>0</v>
      </c>
      <c r="K29">
        <f t="shared" si="3"/>
        <v>0</v>
      </c>
      <c r="L29">
        <f t="shared" si="4"/>
        <v>0</v>
      </c>
      <c r="M29">
        <f>'Final Project Log'!F62</f>
        <v>0</v>
      </c>
      <c r="N29" s="208">
        <f>'Final Project Log'!M62</f>
        <v>0</v>
      </c>
      <c r="O29" s="208">
        <f>'Final Project Log'!O62</f>
        <v>0</v>
      </c>
      <c r="P29" s="208">
        <f>'Final Project Log'!P62</f>
        <v>0</v>
      </c>
      <c r="Q29" s="208">
        <f>'Final Project Log'!Q62</f>
        <v>0</v>
      </c>
      <c r="R29" s="208">
        <f>'Final Project Log'!R62</f>
        <v>0</v>
      </c>
      <c r="S29" s="357">
        <f>'Final Project Log'!$G$16</f>
        <v>0</v>
      </c>
      <c r="T29">
        <f>'Final Project Log'!$G$17</f>
        <v>1</v>
      </c>
    </row>
    <row r="30" spans="1:20" ht="15">
      <c r="A30">
        <f>'Final Project Log'!I63</f>
        <v>0</v>
      </c>
      <c r="B30">
        <f>'Final Project Log'!G63</f>
        <v>0</v>
      </c>
      <c r="C30" s="208">
        <f>'Final Project Log'!L63/T30</f>
        <v>0</v>
      </c>
      <c r="D30" t="s">
        <v>261</v>
      </c>
      <c r="E30" s="207">
        <f>'Final Project Log'!K63</f>
        <v>0</v>
      </c>
      <c r="F30" s="208">
        <f>'Final Project Log'!J63</f>
        <v>0</v>
      </c>
      <c r="G30">
        <f>'Final Project Log'!E63</f>
        <v>0</v>
      </c>
      <c r="H30">
        <f t="shared" si="0"/>
        <v>0</v>
      </c>
      <c r="I30">
        <f t="shared" si="1"/>
        <v>0</v>
      </c>
      <c r="J30">
        <f t="shared" si="2"/>
        <v>0</v>
      </c>
      <c r="K30">
        <f t="shared" si="3"/>
        <v>0</v>
      </c>
      <c r="L30">
        <f t="shared" si="4"/>
        <v>0</v>
      </c>
      <c r="M30">
        <f>'Final Project Log'!F63</f>
        <v>0</v>
      </c>
      <c r="N30" s="208">
        <f>'Final Project Log'!M63</f>
        <v>0</v>
      </c>
      <c r="O30" s="208">
        <f>'Final Project Log'!O63</f>
        <v>0</v>
      </c>
      <c r="P30" s="208">
        <f>'Final Project Log'!P63</f>
        <v>0</v>
      </c>
      <c r="Q30" s="208">
        <f>'Final Project Log'!Q63</f>
        <v>0</v>
      </c>
      <c r="R30" s="208">
        <f>'Final Project Log'!R63</f>
        <v>0</v>
      </c>
      <c r="S30" s="357">
        <f>'Final Project Log'!$G$16</f>
        <v>0</v>
      </c>
      <c r="T30">
        <f>'Final Project Log'!$G$17</f>
        <v>1</v>
      </c>
    </row>
    <row r="31" spans="1:20" ht="15">
      <c r="A31">
        <f>'Final Project Log'!I64</f>
        <v>0</v>
      </c>
      <c r="B31">
        <f>'Final Project Log'!G64</f>
        <v>0</v>
      </c>
      <c r="C31" s="208">
        <f>'Final Project Log'!L64/T31</f>
        <v>0</v>
      </c>
      <c r="D31" t="s">
        <v>261</v>
      </c>
      <c r="E31" s="207">
        <f>'Final Project Log'!K64</f>
        <v>0</v>
      </c>
      <c r="F31" s="208">
        <f>'Final Project Log'!J64</f>
        <v>0</v>
      </c>
      <c r="G31">
        <f>'Final Project Log'!E64</f>
        <v>0</v>
      </c>
      <c r="H31">
        <f t="shared" si="0"/>
        <v>0</v>
      </c>
      <c r="I31">
        <f t="shared" si="1"/>
        <v>0</v>
      </c>
      <c r="J31">
        <f t="shared" si="2"/>
        <v>0</v>
      </c>
      <c r="K31">
        <f t="shared" si="3"/>
        <v>0</v>
      </c>
      <c r="L31">
        <f t="shared" si="4"/>
        <v>0</v>
      </c>
      <c r="M31">
        <f>'Final Project Log'!F64</f>
        <v>0</v>
      </c>
      <c r="N31" s="208">
        <f>'Final Project Log'!M64</f>
        <v>0</v>
      </c>
      <c r="O31" s="208">
        <f>'Final Project Log'!O64</f>
        <v>0</v>
      </c>
      <c r="P31" s="208">
        <f>'Final Project Log'!P64</f>
        <v>0</v>
      </c>
      <c r="Q31" s="208">
        <f>'Final Project Log'!Q64</f>
        <v>0</v>
      </c>
      <c r="R31" s="208">
        <f>'Final Project Log'!R64</f>
        <v>0</v>
      </c>
      <c r="S31" s="357">
        <f>'Final Project Log'!$G$16</f>
        <v>0</v>
      </c>
      <c r="T31">
        <f>'Final Project Log'!$G$17</f>
        <v>1</v>
      </c>
    </row>
    <row r="32" spans="1:20" ht="15">
      <c r="A32">
        <f>'Final Project Log'!I65</f>
        <v>0</v>
      </c>
      <c r="B32">
        <f>'Final Project Log'!G65</f>
        <v>0</v>
      </c>
      <c r="C32" s="208">
        <f>'Final Project Log'!L65/T32</f>
        <v>0</v>
      </c>
      <c r="D32" t="s">
        <v>261</v>
      </c>
      <c r="E32" s="207">
        <f>'Final Project Log'!K65</f>
        <v>0</v>
      </c>
      <c r="F32" s="208">
        <f>'Final Project Log'!J65</f>
        <v>0</v>
      </c>
      <c r="G32">
        <f>'Final Project Log'!E65</f>
        <v>0</v>
      </c>
      <c r="H32">
        <f t="shared" si="0"/>
        <v>0</v>
      </c>
      <c r="I32">
        <f t="shared" si="1"/>
        <v>0</v>
      </c>
      <c r="J32">
        <f t="shared" si="2"/>
        <v>0</v>
      </c>
      <c r="K32">
        <f t="shared" si="3"/>
        <v>0</v>
      </c>
      <c r="L32">
        <f t="shared" si="4"/>
        <v>0</v>
      </c>
      <c r="M32">
        <f>'Final Project Log'!F65</f>
        <v>0</v>
      </c>
      <c r="N32" s="208">
        <f>'Final Project Log'!M65</f>
        <v>0</v>
      </c>
      <c r="O32" s="208">
        <f>'Final Project Log'!O65</f>
        <v>0</v>
      </c>
      <c r="P32" s="208">
        <f>'Final Project Log'!P65</f>
        <v>0</v>
      </c>
      <c r="Q32" s="208">
        <f>'Final Project Log'!Q65</f>
        <v>0</v>
      </c>
      <c r="R32" s="208">
        <f>'Final Project Log'!R65</f>
        <v>0</v>
      </c>
      <c r="S32" s="357">
        <f>'Final Project Log'!$G$16</f>
        <v>0</v>
      </c>
      <c r="T32">
        <f>'Final Project Log'!$G$17</f>
        <v>1</v>
      </c>
    </row>
    <row r="33" spans="1:20" ht="15">
      <c r="A33">
        <f>'Final Project Log'!I66</f>
        <v>0</v>
      </c>
      <c r="B33">
        <f>'Final Project Log'!G66</f>
        <v>0</v>
      </c>
      <c r="C33" s="208">
        <f>'Final Project Log'!L66/T33</f>
        <v>0</v>
      </c>
      <c r="D33" t="s">
        <v>261</v>
      </c>
      <c r="E33" s="207">
        <f>'Final Project Log'!K66</f>
        <v>0</v>
      </c>
      <c r="F33" s="208">
        <f>'Final Project Log'!J66</f>
        <v>0</v>
      </c>
      <c r="G33">
        <f>'Final Project Log'!E66</f>
        <v>0</v>
      </c>
      <c r="H33">
        <f t="shared" si="0"/>
        <v>0</v>
      </c>
      <c r="I33">
        <f t="shared" si="1"/>
        <v>0</v>
      </c>
      <c r="J33">
        <f t="shared" si="2"/>
        <v>0</v>
      </c>
      <c r="K33">
        <f t="shared" si="3"/>
        <v>0</v>
      </c>
      <c r="L33">
        <f t="shared" si="4"/>
        <v>0</v>
      </c>
      <c r="M33">
        <f>'Final Project Log'!F66</f>
        <v>0</v>
      </c>
      <c r="N33" s="208">
        <f>'Final Project Log'!M66</f>
        <v>0</v>
      </c>
      <c r="O33" s="208">
        <f>'Final Project Log'!O66</f>
        <v>0</v>
      </c>
      <c r="P33" s="208">
        <f>'Final Project Log'!P66</f>
        <v>0</v>
      </c>
      <c r="Q33" s="208">
        <f>'Final Project Log'!Q66</f>
        <v>0</v>
      </c>
      <c r="R33" s="208">
        <f>'Final Project Log'!R66</f>
        <v>0</v>
      </c>
      <c r="S33" s="357">
        <f>'Final Project Log'!$G$16</f>
        <v>0</v>
      </c>
      <c r="T33">
        <f>'Final Project Log'!$G$17</f>
        <v>1</v>
      </c>
    </row>
    <row r="34" spans="1:20" ht="15">
      <c r="A34">
        <f>'Final Project Log'!I67</f>
        <v>0</v>
      </c>
      <c r="B34">
        <f>'Final Project Log'!G67</f>
        <v>0</v>
      </c>
      <c r="C34" s="208">
        <f>'Final Project Log'!L67/T34</f>
        <v>0</v>
      </c>
      <c r="D34" t="s">
        <v>261</v>
      </c>
      <c r="E34" s="207">
        <f>'Final Project Log'!K67</f>
        <v>0</v>
      </c>
      <c r="F34" s="208">
        <f>'Final Project Log'!J67</f>
        <v>0</v>
      </c>
      <c r="G34">
        <f>'Final Project Log'!E67</f>
        <v>0</v>
      </c>
      <c r="H34">
        <f t="shared" si="0"/>
        <v>0</v>
      </c>
      <c r="I34">
        <f t="shared" si="1"/>
        <v>0</v>
      </c>
      <c r="J34">
        <f t="shared" si="2"/>
        <v>0</v>
      </c>
      <c r="K34">
        <f t="shared" si="3"/>
        <v>0</v>
      </c>
      <c r="L34">
        <f t="shared" si="4"/>
        <v>0</v>
      </c>
      <c r="M34">
        <f>'Final Project Log'!F67</f>
        <v>0</v>
      </c>
      <c r="N34" s="208">
        <f>'Final Project Log'!M67</f>
        <v>0</v>
      </c>
      <c r="O34" s="208">
        <f>'Final Project Log'!O67</f>
        <v>0</v>
      </c>
      <c r="P34" s="208">
        <f>'Final Project Log'!P67</f>
        <v>0</v>
      </c>
      <c r="Q34" s="208">
        <f>'Final Project Log'!Q67</f>
        <v>0</v>
      </c>
      <c r="R34" s="208">
        <f>'Final Project Log'!R67</f>
        <v>0</v>
      </c>
      <c r="S34" s="357">
        <f>'Final Project Log'!$G$16</f>
        <v>0</v>
      </c>
      <c r="T34">
        <f>'Final Project Log'!$G$17</f>
        <v>1</v>
      </c>
    </row>
    <row r="35" spans="1:20" ht="15">
      <c r="A35">
        <f>'Final Project Log'!I68</f>
        <v>0</v>
      </c>
      <c r="B35">
        <f>'Final Project Log'!G68</f>
        <v>0</v>
      </c>
      <c r="C35" s="208">
        <f>'Final Project Log'!L68/T35</f>
        <v>0</v>
      </c>
      <c r="D35" t="s">
        <v>261</v>
      </c>
      <c r="E35" s="207">
        <f>'Final Project Log'!K68</f>
        <v>0</v>
      </c>
      <c r="F35" s="208">
        <f>'Final Project Log'!J68</f>
        <v>0</v>
      </c>
      <c r="G35">
        <f>'Final Project Log'!E68</f>
        <v>0</v>
      </c>
      <c r="H35">
        <f t="shared" si="0"/>
        <v>0</v>
      </c>
      <c r="I35">
        <f t="shared" si="1"/>
        <v>0</v>
      </c>
      <c r="J35">
        <f t="shared" si="2"/>
        <v>0</v>
      </c>
      <c r="K35">
        <f t="shared" si="3"/>
        <v>0</v>
      </c>
      <c r="L35">
        <f t="shared" si="4"/>
        <v>0</v>
      </c>
      <c r="M35">
        <f>'Final Project Log'!F68</f>
        <v>0</v>
      </c>
      <c r="N35" s="208">
        <f>'Final Project Log'!M68</f>
        <v>0</v>
      </c>
      <c r="O35" s="208">
        <f>'Final Project Log'!O68</f>
        <v>0</v>
      </c>
      <c r="P35" s="208">
        <f>'Final Project Log'!P68</f>
        <v>0</v>
      </c>
      <c r="Q35" s="208">
        <f>'Final Project Log'!Q68</f>
        <v>0</v>
      </c>
      <c r="R35" s="208">
        <f>'Final Project Log'!R68</f>
        <v>0</v>
      </c>
      <c r="S35" s="357">
        <f>'Final Project Log'!$G$16</f>
        <v>0</v>
      </c>
      <c r="T35">
        <f>'Final Project Log'!$G$17</f>
        <v>1</v>
      </c>
    </row>
    <row r="36" spans="1:20" ht="15">
      <c r="A36">
        <f>'Final Project Log'!I69</f>
        <v>0</v>
      </c>
      <c r="B36">
        <f>'Final Project Log'!G69</f>
        <v>0</v>
      </c>
      <c r="C36" s="208">
        <f>'Final Project Log'!L69/T36</f>
        <v>0</v>
      </c>
      <c r="D36" t="s">
        <v>261</v>
      </c>
      <c r="E36" s="207">
        <f>'Final Project Log'!K69</f>
        <v>0</v>
      </c>
      <c r="F36" s="208">
        <f>'Final Project Log'!J69</f>
        <v>0</v>
      </c>
      <c r="G36">
        <f>'Final Project Log'!E69</f>
        <v>0</v>
      </c>
      <c r="H36">
        <f t="shared" si="0"/>
        <v>0</v>
      </c>
      <c r="I36">
        <f t="shared" si="1"/>
        <v>0</v>
      </c>
      <c r="J36">
        <f t="shared" si="2"/>
        <v>0</v>
      </c>
      <c r="K36">
        <f t="shared" si="3"/>
        <v>0</v>
      </c>
      <c r="L36">
        <f t="shared" si="4"/>
        <v>0</v>
      </c>
      <c r="M36">
        <f>'Final Project Log'!F69</f>
        <v>0</v>
      </c>
      <c r="N36" s="208">
        <f>'Final Project Log'!M69</f>
        <v>0</v>
      </c>
      <c r="O36" s="208">
        <f>'Final Project Log'!O69</f>
        <v>0</v>
      </c>
      <c r="P36" s="208">
        <f>'Final Project Log'!P69</f>
        <v>0</v>
      </c>
      <c r="Q36" s="208">
        <f>'Final Project Log'!Q69</f>
        <v>0</v>
      </c>
      <c r="R36" s="208">
        <f>'Final Project Log'!R69</f>
        <v>0</v>
      </c>
      <c r="S36" s="357">
        <f>'Final Project Log'!$G$16</f>
        <v>0</v>
      </c>
      <c r="T36">
        <f>'Final Project Log'!$G$17</f>
        <v>1</v>
      </c>
    </row>
    <row r="37" spans="1:20" ht="15">
      <c r="A37">
        <f>'Final Project Log'!I70</f>
        <v>0</v>
      </c>
      <c r="B37">
        <f>'Final Project Log'!G70</f>
        <v>0</v>
      </c>
      <c r="C37" s="208">
        <f>'Final Project Log'!L70/T37</f>
        <v>0</v>
      </c>
      <c r="D37" t="s">
        <v>261</v>
      </c>
      <c r="E37" s="207">
        <f>'Final Project Log'!K70</f>
        <v>0</v>
      </c>
      <c r="F37" s="208">
        <f>'Final Project Log'!J70</f>
        <v>0</v>
      </c>
      <c r="G37">
        <f>'Final Project Log'!E70</f>
        <v>0</v>
      </c>
      <c r="H37">
        <f t="shared" si="0"/>
        <v>0</v>
      </c>
      <c r="I37">
        <f t="shared" si="1"/>
        <v>0</v>
      </c>
      <c r="J37">
        <f t="shared" si="2"/>
        <v>0</v>
      </c>
      <c r="K37">
        <f t="shared" si="3"/>
        <v>0</v>
      </c>
      <c r="L37">
        <f t="shared" si="4"/>
        <v>0</v>
      </c>
      <c r="M37">
        <f>'Final Project Log'!F70</f>
        <v>0</v>
      </c>
      <c r="N37" s="208">
        <f>'Final Project Log'!M70</f>
        <v>0</v>
      </c>
      <c r="O37" s="208">
        <f>'Final Project Log'!O70</f>
        <v>0</v>
      </c>
      <c r="P37" s="208">
        <f>'Final Project Log'!P70</f>
        <v>0</v>
      </c>
      <c r="Q37" s="208">
        <f>'Final Project Log'!Q70</f>
        <v>0</v>
      </c>
      <c r="R37" s="208">
        <f>'Final Project Log'!R70</f>
        <v>0</v>
      </c>
      <c r="S37" s="357">
        <f>'Final Project Log'!$G$16</f>
        <v>0</v>
      </c>
      <c r="T37">
        <f>'Final Project Log'!$G$17</f>
        <v>1</v>
      </c>
    </row>
    <row r="38" spans="1:20" ht="15">
      <c r="A38">
        <f>'Final Project Log'!I71</f>
        <v>0</v>
      </c>
      <c r="B38">
        <f>'Final Project Log'!G71</f>
        <v>0</v>
      </c>
      <c r="C38" s="208">
        <f>'Final Project Log'!L71/T38</f>
        <v>0</v>
      </c>
      <c r="D38" t="s">
        <v>261</v>
      </c>
      <c r="E38" s="207">
        <f>'Final Project Log'!K71</f>
        <v>0</v>
      </c>
      <c r="F38" s="208">
        <f>'Final Project Log'!J71</f>
        <v>0</v>
      </c>
      <c r="G38">
        <f>'Final Project Log'!E71</f>
        <v>0</v>
      </c>
      <c r="H38">
        <f t="shared" si="0"/>
        <v>0</v>
      </c>
      <c r="I38">
        <f t="shared" si="1"/>
        <v>0</v>
      </c>
      <c r="J38">
        <f t="shared" si="2"/>
        <v>0</v>
      </c>
      <c r="K38">
        <f t="shared" si="3"/>
        <v>0</v>
      </c>
      <c r="L38">
        <f t="shared" si="4"/>
        <v>0</v>
      </c>
      <c r="M38">
        <f>'Final Project Log'!F71</f>
        <v>0</v>
      </c>
      <c r="N38" s="208">
        <f>'Final Project Log'!M71</f>
        <v>0</v>
      </c>
      <c r="O38" s="208">
        <f>'Final Project Log'!O71</f>
        <v>0</v>
      </c>
      <c r="P38" s="208">
        <f>'Final Project Log'!P71</f>
        <v>0</v>
      </c>
      <c r="Q38" s="208">
        <f>'Final Project Log'!Q71</f>
        <v>0</v>
      </c>
      <c r="R38" s="208">
        <f>'Final Project Log'!R71</f>
        <v>0</v>
      </c>
      <c r="S38" s="357">
        <f>'Final Project Log'!$G$16</f>
        <v>0</v>
      </c>
      <c r="T38">
        <f>'Final Project Log'!$G$17</f>
        <v>1</v>
      </c>
    </row>
    <row r="39" spans="1:20" ht="15">
      <c r="A39">
        <f>'Final Project Log'!I72</f>
        <v>0</v>
      </c>
      <c r="B39">
        <f>'Final Project Log'!G72</f>
        <v>0</v>
      </c>
      <c r="C39" s="208">
        <f>'Final Project Log'!L72/T39</f>
        <v>0</v>
      </c>
      <c r="D39" t="s">
        <v>261</v>
      </c>
      <c r="E39" s="207">
        <f>'Final Project Log'!K72</f>
        <v>0</v>
      </c>
      <c r="F39" s="208">
        <f>'Final Project Log'!J72</f>
        <v>0</v>
      </c>
      <c r="G39">
        <f>'Final Project Log'!E72</f>
        <v>0</v>
      </c>
      <c r="H39">
        <f t="shared" si="0"/>
        <v>0</v>
      </c>
      <c r="I39">
        <f t="shared" si="1"/>
        <v>0</v>
      </c>
      <c r="J39">
        <f t="shared" si="2"/>
        <v>0</v>
      </c>
      <c r="K39">
        <f t="shared" si="3"/>
        <v>0</v>
      </c>
      <c r="L39">
        <f t="shared" si="4"/>
        <v>0</v>
      </c>
      <c r="M39">
        <f>'Final Project Log'!F72</f>
        <v>0</v>
      </c>
      <c r="N39" s="208">
        <f>'Final Project Log'!M72</f>
        <v>0</v>
      </c>
      <c r="O39" s="208">
        <f>'Final Project Log'!O72</f>
        <v>0</v>
      </c>
      <c r="P39" s="208">
        <f>'Final Project Log'!P72</f>
        <v>0</v>
      </c>
      <c r="Q39" s="208">
        <f>'Final Project Log'!Q72</f>
        <v>0</v>
      </c>
      <c r="R39" s="208">
        <f>'Final Project Log'!R72</f>
        <v>0</v>
      </c>
      <c r="S39" s="357">
        <f>'Final Project Log'!$G$16</f>
        <v>0</v>
      </c>
      <c r="T39">
        <f>'Final Project Log'!$G$17</f>
        <v>1</v>
      </c>
    </row>
    <row r="40" spans="1:20" ht="15">
      <c r="A40">
        <f>'Final Project Log'!I73</f>
        <v>0</v>
      </c>
      <c r="B40">
        <f>'Final Project Log'!G73</f>
        <v>0</v>
      </c>
      <c r="C40" s="208">
        <f>'Final Project Log'!L73/T40</f>
        <v>0</v>
      </c>
      <c r="D40" t="s">
        <v>261</v>
      </c>
      <c r="E40" s="207">
        <f>'Final Project Log'!K73</f>
        <v>0</v>
      </c>
      <c r="F40" s="208">
        <f>'Final Project Log'!J73</f>
        <v>0</v>
      </c>
      <c r="G40">
        <f>'Final Project Log'!E73</f>
        <v>0</v>
      </c>
      <c r="H40">
        <f t="shared" si="0"/>
        <v>0</v>
      </c>
      <c r="I40">
        <f t="shared" si="1"/>
        <v>0</v>
      </c>
      <c r="J40">
        <f t="shared" si="2"/>
        <v>0</v>
      </c>
      <c r="K40">
        <f t="shared" si="3"/>
        <v>0</v>
      </c>
      <c r="L40">
        <f t="shared" si="4"/>
        <v>0</v>
      </c>
      <c r="M40">
        <f>'Final Project Log'!F73</f>
        <v>0</v>
      </c>
      <c r="N40" s="208">
        <f>'Final Project Log'!M73</f>
        <v>0</v>
      </c>
      <c r="O40" s="208">
        <f>'Final Project Log'!O73</f>
        <v>0</v>
      </c>
      <c r="P40" s="208">
        <f>'Final Project Log'!P73</f>
        <v>0</v>
      </c>
      <c r="Q40" s="208">
        <f>'Final Project Log'!Q73</f>
        <v>0</v>
      </c>
      <c r="R40" s="208">
        <f>'Final Project Log'!R73</f>
        <v>0</v>
      </c>
      <c r="S40" s="357">
        <f>'Final Project Log'!$G$16</f>
        <v>0</v>
      </c>
      <c r="T40">
        <f>'Final Project Log'!$G$17</f>
        <v>1</v>
      </c>
    </row>
    <row r="41" spans="1:20" ht="15">
      <c r="A41">
        <f>'Final Project Log'!I74</f>
        <v>0</v>
      </c>
      <c r="B41">
        <f>'Final Project Log'!G74</f>
        <v>0</v>
      </c>
      <c r="C41" s="208">
        <f>'Final Project Log'!L74/T41</f>
        <v>0</v>
      </c>
      <c r="D41" t="s">
        <v>261</v>
      </c>
      <c r="E41" s="207">
        <f>'Final Project Log'!K74</f>
        <v>0</v>
      </c>
      <c r="F41" s="208">
        <f>'Final Project Log'!J74</f>
        <v>0</v>
      </c>
      <c r="G41">
        <f>'Final Project Log'!E74</f>
        <v>0</v>
      </c>
      <c r="H41">
        <f t="shared" si="0"/>
        <v>0</v>
      </c>
      <c r="I41">
        <f t="shared" si="1"/>
        <v>0</v>
      </c>
      <c r="J41">
        <f t="shared" si="2"/>
        <v>0</v>
      </c>
      <c r="K41">
        <f t="shared" si="3"/>
        <v>0</v>
      </c>
      <c r="L41">
        <f t="shared" si="4"/>
        <v>0</v>
      </c>
      <c r="M41">
        <f>'Final Project Log'!F74</f>
        <v>0</v>
      </c>
      <c r="N41" s="208">
        <f>'Final Project Log'!M74</f>
        <v>0</v>
      </c>
      <c r="O41" s="208">
        <f>'Final Project Log'!O74</f>
        <v>0</v>
      </c>
      <c r="P41" s="208">
        <f>'Final Project Log'!P74</f>
        <v>0</v>
      </c>
      <c r="Q41" s="208">
        <f>'Final Project Log'!Q74</f>
        <v>0</v>
      </c>
      <c r="R41" s="208">
        <f>'Final Project Log'!R74</f>
        <v>0</v>
      </c>
      <c r="S41" s="357">
        <f>'Final Project Log'!$G$16</f>
        <v>0</v>
      </c>
      <c r="T41">
        <f>'Final Project Log'!$G$17</f>
        <v>1</v>
      </c>
    </row>
    <row r="42" spans="1:20" ht="15">
      <c r="A42">
        <f>'Final Project Log'!I75</f>
        <v>0</v>
      </c>
      <c r="B42">
        <f>'Final Project Log'!G75</f>
        <v>0</v>
      </c>
      <c r="C42" s="208">
        <f>'Final Project Log'!L75/T42</f>
        <v>0</v>
      </c>
      <c r="D42" t="s">
        <v>261</v>
      </c>
      <c r="E42" s="207">
        <f>'Final Project Log'!K75</f>
        <v>0</v>
      </c>
      <c r="F42" s="208">
        <f>'Final Project Log'!J75</f>
        <v>0</v>
      </c>
      <c r="G42">
        <f>'Final Project Log'!E75</f>
        <v>0</v>
      </c>
      <c r="H42">
        <f t="shared" si="0"/>
        <v>0</v>
      </c>
      <c r="I42">
        <f t="shared" si="1"/>
        <v>0</v>
      </c>
      <c r="J42">
        <f t="shared" si="2"/>
        <v>0</v>
      </c>
      <c r="K42">
        <f t="shared" si="3"/>
        <v>0</v>
      </c>
      <c r="L42">
        <f t="shared" si="4"/>
        <v>0</v>
      </c>
      <c r="M42">
        <f>'Final Project Log'!F75</f>
        <v>0</v>
      </c>
      <c r="N42" s="208">
        <f>'Final Project Log'!M75</f>
        <v>0</v>
      </c>
      <c r="O42" s="208">
        <f>'Final Project Log'!O75</f>
        <v>0</v>
      </c>
      <c r="P42" s="208">
        <f>'Final Project Log'!P75</f>
        <v>0</v>
      </c>
      <c r="Q42" s="208">
        <f>'Final Project Log'!Q75</f>
        <v>0</v>
      </c>
      <c r="R42" s="208">
        <f>'Final Project Log'!R75</f>
        <v>0</v>
      </c>
      <c r="S42" s="357">
        <f>'Final Project Log'!$G$16</f>
        <v>0</v>
      </c>
      <c r="T42">
        <f>'Final Project Log'!$G$17</f>
        <v>1</v>
      </c>
    </row>
    <row r="43" spans="1:20" ht="15">
      <c r="A43">
        <f>'Final Project Log'!I76</f>
        <v>0</v>
      </c>
      <c r="B43">
        <f>'Final Project Log'!G76</f>
        <v>0</v>
      </c>
      <c r="C43" s="208">
        <f>'Final Project Log'!L76/T43</f>
        <v>0</v>
      </c>
      <c r="D43" t="s">
        <v>261</v>
      </c>
      <c r="E43" s="207">
        <f>'Final Project Log'!K76</f>
        <v>0</v>
      </c>
      <c r="F43" s="208">
        <f>'Final Project Log'!J76</f>
        <v>0</v>
      </c>
      <c r="G43">
        <f>'Final Project Log'!E76</f>
        <v>0</v>
      </c>
      <c r="H43">
        <f t="shared" si="0"/>
        <v>0</v>
      </c>
      <c r="I43">
        <f t="shared" si="1"/>
        <v>0</v>
      </c>
      <c r="J43">
        <f t="shared" si="2"/>
        <v>0</v>
      </c>
      <c r="K43">
        <f t="shared" si="3"/>
        <v>0</v>
      </c>
      <c r="L43">
        <f t="shared" si="4"/>
        <v>0</v>
      </c>
      <c r="M43">
        <f>'Final Project Log'!F76</f>
        <v>0</v>
      </c>
      <c r="N43" s="208">
        <f>'Final Project Log'!M76</f>
        <v>0</v>
      </c>
      <c r="O43" s="208">
        <f>'Final Project Log'!O76</f>
        <v>0</v>
      </c>
      <c r="P43" s="208">
        <f>'Final Project Log'!P76</f>
        <v>0</v>
      </c>
      <c r="Q43" s="208">
        <f>'Final Project Log'!Q76</f>
        <v>0</v>
      </c>
      <c r="R43" s="208">
        <f>'Final Project Log'!R76</f>
        <v>0</v>
      </c>
      <c r="S43" s="357">
        <f>'Final Project Log'!$G$16</f>
        <v>0</v>
      </c>
      <c r="T43">
        <f>'Final Project Log'!$G$17</f>
        <v>1</v>
      </c>
    </row>
    <row r="44" spans="1:20" ht="15">
      <c r="A44">
        <f>'Final Project Log'!I77</f>
        <v>0</v>
      </c>
      <c r="B44">
        <f>'Final Project Log'!G77</f>
        <v>0</v>
      </c>
      <c r="C44" s="208">
        <f>'Final Project Log'!L77/T44</f>
        <v>0</v>
      </c>
      <c r="D44" t="s">
        <v>261</v>
      </c>
      <c r="E44" s="207">
        <f>'Final Project Log'!K77</f>
        <v>0</v>
      </c>
      <c r="F44" s="208">
        <f>'Final Project Log'!J77</f>
        <v>0</v>
      </c>
      <c r="G44">
        <f>'Final Project Log'!E77</f>
        <v>0</v>
      </c>
      <c r="H44">
        <f t="shared" si="0"/>
        <v>0</v>
      </c>
      <c r="I44">
        <f t="shared" si="1"/>
        <v>0</v>
      </c>
      <c r="J44">
        <f t="shared" si="2"/>
        <v>0</v>
      </c>
      <c r="K44">
        <f t="shared" si="3"/>
        <v>0</v>
      </c>
      <c r="L44">
        <f t="shared" si="4"/>
        <v>0</v>
      </c>
      <c r="M44">
        <f>'Final Project Log'!F77</f>
        <v>0</v>
      </c>
      <c r="N44" s="208">
        <f>'Final Project Log'!M77</f>
        <v>0</v>
      </c>
      <c r="O44" s="208">
        <f>'Final Project Log'!O77</f>
        <v>0</v>
      </c>
      <c r="P44" s="208">
        <f>'Final Project Log'!P77</f>
        <v>0</v>
      </c>
      <c r="Q44" s="208">
        <f>'Final Project Log'!Q77</f>
        <v>0</v>
      </c>
      <c r="R44" s="208">
        <f>'Final Project Log'!R77</f>
        <v>0</v>
      </c>
      <c r="S44" s="357">
        <f>'Final Project Log'!$G$16</f>
        <v>0</v>
      </c>
      <c r="T44">
        <f>'Final Project Log'!$G$17</f>
        <v>1</v>
      </c>
    </row>
    <row r="45" spans="1:20" ht="15">
      <c r="A45">
        <f>'Final Project Log'!I78</f>
        <v>0</v>
      </c>
      <c r="B45">
        <f>'Final Project Log'!G78</f>
        <v>0</v>
      </c>
      <c r="C45" s="208">
        <f>'Final Project Log'!L78/T45</f>
        <v>0</v>
      </c>
      <c r="D45" t="s">
        <v>261</v>
      </c>
      <c r="E45" s="207">
        <f>'Final Project Log'!K78</f>
        <v>0</v>
      </c>
      <c r="F45" s="208">
        <f>'Final Project Log'!J78</f>
        <v>0</v>
      </c>
      <c r="G45">
        <f>'Final Project Log'!E78</f>
        <v>0</v>
      </c>
      <c r="H45">
        <f t="shared" si="0"/>
        <v>0</v>
      </c>
      <c r="I45">
        <f t="shared" si="1"/>
        <v>0</v>
      </c>
      <c r="J45">
        <f t="shared" si="2"/>
        <v>0</v>
      </c>
      <c r="K45">
        <f t="shared" si="3"/>
        <v>0</v>
      </c>
      <c r="L45">
        <f t="shared" si="4"/>
        <v>0</v>
      </c>
      <c r="M45">
        <f>'Final Project Log'!F78</f>
        <v>0</v>
      </c>
      <c r="N45" s="208">
        <f>'Final Project Log'!M78</f>
        <v>0</v>
      </c>
      <c r="O45" s="208">
        <f>'Final Project Log'!O78</f>
        <v>0</v>
      </c>
      <c r="P45" s="208">
        <f>'Final Project Log'!P78</f>
        <v>0</v>
      </c>
      <c r="Q45" s="208">
        <f>'Final Project Log'!Q78</f>
        <v>0</v>
      </c>
      <c r="R45" s="208">
        <f>'Final Project Log'!R78</f>
        <v>0</v>
      </c>
      <c r="S45" s="357">
        <f>'Final Project Log'!$G$16</f>
        <v>0</v>
      </c>
      <c r="T45">
        <f>'Final Project Log'!$G$17</f>
        <v>1</v>
      </c>
    </row>
    <row r="46" spans="1:20" ht="15">
      <c r="A46">
        <f>'Final Project Log'!I79</f>
        <v>0</v>
      </c>
      <c r="B46">
        <f>'Final Project Log'!G79</f>
        <v>0</v>
      </c>
      <c r="C46" s="208">
        <f>'Final Project Log'!L79/T46</f>
        <v>0</v>
      </c>
      <c r="D46" t="s">
        <v>261</v>
      </c>
      <c r="E46" s="207">
        <f>'Final Project Log'!K79</f>
        <v>0</v>
      </c>
      <c r="F46" s="208">
        <f>'Final Project Log'!J79</f>
        <v>0</v>
      </c>
      <c r="G46">
        <f>'Final Project Log'!E79</f>
        <v>0</v>
      </c>
      <c r="H46">
        <f t="shared" si="0"/>
        <v>0</v>
      </c>
      <c r="I46">
        <f t="shared" si="1"/>
        <v>0</v>
      </c>
      <c r="J46">
        <f t="shared" si="2"/>
        <v>0</v>
      </c>
      <c r="K46">
        <f t="shared" si="3"/>
        <v>0</v>
      </c>
      <c r="L46">
        <f t="shared" si="4"/>
        <v>0</v>
      </c>
      <c r="M46">
        <f>'Final Project Log'!F79</f>
        <v>0</v>
      </c>
      <c r="N46" s="208">
        <f>'Final Project Log'!M79</f>
        <v>0</v>
      </c>
      <c r="O46" s="208">
        <f>'Final Project Log'!O79</f>
        <v>0</v>
      </c>
      <c r="P46" s="208">
        <f>'Final Project Log'!P79</f>
        <v>0</v>
      </c>
      <c r="Q46" s="208">
        <f>'Final Project Log'!Q79</f>
        <v>0</v>
      </c>
      <c r="R46" s="208">
        <f>'Final Project Log'!R79</f>
        <v>0</v>
      </c>
      <c r="S46" s="357">
        <f>'Final Project Log'!$G$16</f>
        <v>0</v>
      </c>
      <c r="T46">
        <f>'Final Project Log'!$G$17</f>
        <v>1</v>
      </c>
    </row>
    <row r="47" spans="1:20" ht="15">
      <c r="A47">
        <f>'Final Project Log'!I80</f>
        <v>0</v>
      </c>
      <c r="B47">
        <f>'Final Project Log'!G80</f>
        <v>0</v>
      </c>
      <c r="C47" s="208">
        <f>'Final Project Log'!L80/T47</f>
        <v>0</v>
      </c>
      <c r="D47" t="s">
        <v>261</v>
      </c>
      <c r="E47" s="207">
        <f>'Final Project Log'!K80</f>
        <v>0</v>
      </c>
      <c r="F47" s="208">
        <f>'Final Project Log'!J80</f>
        <v>0</v>
      </c>
      <c r="G47">
        <f>'Final Project Log'!E80</f>
        <v>0</v>
      </c>
      <c r="H47">
        <f t="shared" si="0"/>
        <v>0</v>
      </c>
      <c r="I47">
        <f t="shared" si="1"/>
        <v>0</v>
      </c>
      <c r="J47">
        <f t="shared" si="2"/>
        <v>0</v>
      </c>
      <c r="K47">
        <f t="shared" si="3"/>
        <v>0</v>
      </c>
      <c r="L47">
        <f t="shared" si="4"/>
        <v>0</v>
      </c>
      <c r="M47">
        <f>'Final Project Log'!F80</f>
        <v>0</v>
      </c>
      <c r="N47" s="208">
        <f>'Final Project Log'!M80</f>
        <v>0</v>
      </c>
      <c r="O47" s="208">
        <f>'Final Project Log'!O80</f>
        <v>0</v>
      </c>
      <c r="P47" s="208">
        <f>'Final Project Log'!P80</f>
        <v>0</v>
      </c>
      <c r="Q47" s="208">
        <f>'Final Project Log'!Q80</f>
        <v>0</v>
      </c>
      <c r="R47" s="208">
        <f>'Final Project Log'!R80</f>
        <v>0</v>
      </c>
      <c r="S47" s="357">
        <f>'Final Project Log'!$G$16</f>
        <v>0</v>
      </c>
      <c r="T47">
        <f>'Final Project Log'!$G$17</f>
        <v>1</v>
      </c>
    </row>
    <row r="48" spans="1:20" ht="15">
      <c r="A48">
        <f>'Final Project Log'!I81</f>
        <v>0</v>
      </c>
      <c r="B48">
        <f>'Final Project Log'!G81</f>
        <v>0</v>
      </c>
      <c r="C48" s="208">
        <f>'Final Project Log'!L81/T48</f>
        <v>0</v>
      </c>
      <c r="D48" t="s">
        <v>261</v>
      </c>
      <c r="E48" s="207">
        <f>'Final Project Log'!K81</f>
        <v>0</v>
      </c>
      <c r="F48" s="208">
        <f>'Final Project Log'!J81</f>
        <v>0</v>
      </c>
      <c r="G48">
        <f>'Final Project Log'!E81</f>
        <v>0</v>
      </c>
      <c r="H48">
        <f t="shared" si="0"/>
        <v>0</v>
      </c>
      <c r="I48">
        <f t="shared" si="1"/>
        <v>0</v>
      </c>
      <c r="J48">
        <f t="shared" si="2"/>
        <v>0</v>
      </c>
      <c r="K48">
        <f t="shared" si="3"/>
        <v>0</v>
      </c>
      <c r="L48">
        <f t="shared" si="4"/>
        <v>0</v>
      </c>
      <c r="M48">
        <f>'Final Project Log'!F81</f>
        <v>0</v>
      </c>
      <c r="N48" s="208">
        <f>'Final Project Log'!M81</f>
        <v>0</v>
      </c>
      <c r="O48" s="208">
        <f>'Final Project Log'!O81</f>
        <v>0</v>
      </c>
      <c r="P48" s="208">
        <f>'Final Project Log'!P81</f>
        <v>0</v>
      </c>
      <c r="Q48" s="208">
        <f>'Final Project Log'!Q81</f>
        <v>0</v>
      </c>
      <c r="R48" s="208">
        <f>'Final Project Log'!R81</f>
        <v>0</v>
      </c>
      <c r="S48" s="357">
        <f>'Final Project Log'!$G$16</f>
        <v>0</v>
      </c>
      <c r="T48">
        <f>'Final Project Log'!$G$17</f>
        <v>1</v>
      </c>
    </row>
    <row r="49" spans="1:20" ht="15">
      <c r="A49">
        <f>'Final Project Log'!I82</f>
        <v>0</v>
      </c>
      <c r="B49">
        <f>'Final Project Log'!G82</f>
        <v>0</v>
      </c>
      <c r="C49" s="208">
        <f>'Final Project Log'!L82/T49</f>
        <v>0</v>
      </c>
      <c r="D49" t="s">
        <v>261</v>
      </c>
      <c r="E49" s="207">
        <f>'Final Project Log'!K82</f>
        <v>0</v>
      </c>
      <c r="F49" s="208">
        <f>'Final Project Log'!J82</f>
        <v>0</v>
      </c>
      <c r="G49">
        <f>'Final Project Log'!E82</f>
        <v>0</v>
      </c>
      <c r="H49">
        <f t="shared" si="0"/>
        <v>0</v>
      </c>
      <c r="I49">
        <f t="shared" si="1"/>
        <v>0</v>
      </c>
      <c r="J49">
        <f t="shared" si="2"/>
        <v>0</v>
      </c>
      <c r="K49">
        <f t="shared" si="3"/>
        <v>0</v>
      </c>
      <c r="L49">
        <f t="shared" si="4"/>
        <v>0</v>
      </c>
      <c r="M49">
        <f>'Final Project Log'!F82</f>
        <v>0</v>
      </c>
      <c r="N49" s="208">
        <f>'Final Project Log'!M82</f>
        <v>0</v>
      </c>
      <c r="O49" s="208">
        <f>'Final Project Log'!O82</f>
        <v>0</v>
      </c>
      <c r="P49" s="208">
        <f>'Final Project Log'!P82</f>
        <v>0</v>
      </c>
      <c r="Q49" s="208">
        <f>'Final Project Log'!Q82</f>
        <v>0</v>
      </c>
      <c r="R49" s="208">
        <f>'Final Project Log'!R82</f>
        <v>0</v>
      </c>
      <c r="S49" s="357">
        <f>'Final Project Log'!$G$16</f>
        <v>0</v>
      </c>
      <c r="T49">
        <f>'Final Project Log'!$G$17</f>
        <v>1</v>
      </c>
    </row>
    <row r="50" spans="1:20" ht="15">
      <c r="A50">
        <f>'Final Project Log'!I83</f>
        <v>0</v>
      </c>
      <c r="B50">
        <f>'Final Project Log'!G83</f>
        <v>0</v>
      </c>
      <c r="C50" s="208">
        <f>'Final Project Log'!L83/T50</f>
        <v>0</v>
      </c>
      <c r="D50" t="s">
        <v>261</v>
      </c>
      <c r="E50" s="207">
        <f>'Final Project Log'!K83</f>
        <v>0</v>
      </c>
      <c r="F50" s="208">
        <f>'Final Project Log'!J83</f>
        <v>0</v>
      </c>
      <c r="G50">
        <f>'Final Project Log'!E83</f>
        <v>0</v>
      </c>
      <c r="H50">
        <f t="shared" si="0"/>
        <v>0</v>
      </c>
      <c r="I50">
        <f t="shared" si="1"/>
        <v>0</v>
      </c>
      <c r="J50">
        <f t="shared" si="2"/>
        <v>0</v>
      </c>
      <c r="K50">
        <f t="shared" si="3"/>
        <v>0</v>
      </c>
      <c r="L50">
        <f t="shared" si="4"/>
        <v>0</v>
      </c>
      <c r="M50">
        <f>'Final Project Log'!F83</f>
        <v>0</v>
      </c>
      <c r="N50" s="208">
        <f>'Final Project Log'!M83</f>
        <v>0</v>
      </c>
      <c r="O50" s="208">
        <f>'Final Project Log'!O83</f>
        <v>0</v>
      </c>
      <c r="P50" s="208">
        <f>'Final Project Log'!P83</f>
        <v>0</v>
      </c>
      <c r="Q50" s="208">
        <f>'Final Project Log'!Q83</f>
        <v>0</v>
      </c>
      <c r="R50" s="208">
        <f>'Final Project Log'!R83</f>
        <v>0</v>
      </c>
      <c r="S50" s="357">
        <f>'Final Project Log'!$G$16</f>
        <v>0</v>
      </c>
      <c r="T50">
        <f>'Final Project Log'!$G$17</f>
        <v>1</v>
      </c>
    </row>
    <row r="51" spans="1:20" ht="15">
      <c r="A51">
        <f>'Final Project Log'!I84</f>
        <v>0</v>
      </c>
      <c r="B51">
        <f>'Final Project Log'!G84</f>
        <v>0</v>
      </c>
      <c r="C51" s="208">
        <f>'Final Project Log'!L84/T51</f>
        <v>0</v>
      </c>
      <c r="D51" t="s">
        <v>261</v>
      </c>
      <c r="E51" s="207">
        <f>'Final Project Log'!K84</f>
        <v>0</v>
      </c>
      <c r="F51" s="208">
        <f>'Final Project Log'!J84</f>
        <v>0</v>
      </c>
      <c r="G51">
        <f>'Final Project Log'!E84</f>
        <v>0</v>
      </c>
      <c r="H51">
        <f t="shared" si="0"/>
        <v>0</v>
      </c>
      <c r="I51">
        <f t="shared" si="1"/>
        <v>0</v>
      </c>
      <c r="J51">
        <f t="shared" si="2"/>
        <v>0</v>
      </c>
      <c r="K51">
        <f t="shared" si="3"/>
        <v>0</v>
      </c>
      <c r="L51">
        <f t="shared" si="4"/>
        <v>0</v>
      </c>
      <c r="M51">
        <f>'Final Project Log'!F84</f>
        <v>0</v>
      </c>
      <c r="N51" s="208">
        <f>'Final Project Log'!M84</f>
        <v>0</v>
      </c>
      <c r="O51" s="208">
        <f>'Final Project Log'!O84</f>
        <v>0</v>
      </c>
      <c r="P51" s="208">
        <f>'Final Project Log'!P84</f>
        <v>0</v>
      </c>
      <c r="Q51" s="208">
        <f>'Final Project Log'!Q84</f>
        <v>0</v>
      </c>
      <c r="R51" s="208">
        <f>'Final Project Log'!R84</f>
        <v>0</v>
      </c>
      <c r="S51" s="357">
        <f>'Final Project Log'!$G$16</f>
        <v>0</v>
      </c>
      <c r="T51">
        <f>'Final Project Log'!$G$17</f>
        <v>1</v>
      </c>
    </row>
    <row r="52" spans="1:20" ht="15">
      <c r="A52">
        <f>'Final Project Log'!I85</f>
        <v>0</v>
      </c>
      <c r="B52">
        <f>'Final Project Log'!G85</f>
        <v>0</v>
      </c>
      <c r="C52" s="208">
        <f>'Final Project Log'!L85/T52</f>
        <v>0</v>
      </c>
      <c r="D52" t="s">
        <v>261</v>
      </c>
      <c r="E52" s="207">
        <f>'Final Project Log'!K85</f>
        <v>0</v>
      </c>
      <c r="F52" s="208">
        <f>'Final Project Log'!J85</f>
        <v>0</v>
      </c>
      <c r="G52">
        <f>'Final Project Log'!E85</f>
        <v>0</v>
      </c>
      <c r="H52">
        <f t="shared" si="0"/>
        <v>0</v>
      </c>
      <c r="I52">
        <f t="shared" si="1"/>
        <v>0</v>
      </c>
      <c r="J52">
        <f t="shared" si="2"/>
        <v>0</v>
      </c>
      <c r="K52">
        <f t="shared" si="3"/>
        <v>0</v>
      </c>
      <c r="L52">
        <f t="shared" si="4"/>
        <v>0</v>
      </c>
      <c r="M52">
        <f>'Final Project Log'!F85</f>
        <v>0</v>
      </c>
      <c r="N52" s="208">
        <f>'Final Project Log'!M85</f>
        <v>0</v>
      </c>
      <c r="O52" s="208">
        <f>'Final Project Log'!O85</f>
        <v>0</v>
      </c>
      <c r="P52" s="208">
        <f>'Final Project Log'!P85</f>
        <v>0</v>
      </c>
      <c r="Q52" s="208">
        <f>'Final Project Log'!Q85</f>
        <v>0</v>
      </c>
      <c r="R52" s="208">
        <f>'Final Project Log'!R85</f>
        <v>0</v>
      </c>
      <c r="S52" s="357">
        <f>'Final Project Log'!$G$16</f>
        <v>0</v>
      </c>
      <c r="T52">
        <f>'Final Project Log'!$G$17</f>
        <v>1</v>
      </c>
    </row>
    <row r="53" spans="1:20" ht="15">
      <c r="A53">
        <f>'Final Project Log'!I86</f>
        <v>0</v>
      </c>
      <c r="B53">
        <f>'Final Project Log'!G86</f>
        <v>0</v>
      </c>
      <c r="C53" s="208">
        <f>'Final Project Log'!L86/T53</f>
        <v>0</v>
      </c>
      <c r="D53" t="s">
        <v>261</v>
      </c>
      <c r="E53" s="207">
        <f>'Final Project Log'!K86</f>
        <v>0</v>
      </c>
      <c r="F53" s="208">
        <f>'Final Project Log'!J86</f>
        <v>0</v>
      </c>
      <c r="G53">
        <f>'Final Project Log'!E86</f>
        <v>0</v>
      </c>
      <c r="H53">
        <f t="shared" si="0"/>
        <v>0</v>
      </c>
      <c r="I53">
        <f t="shared" si="1"/>
        <v>0</v>
      </c>
      <c r="J53">
        <f t="shared" si="2"/>
        <v>0</v>
      </c>
      <c r="K53">
        <f t="shared" si="3"/>
        <v>0</v>
      </c>
      <c r="L53">
        <f t="shared" si="4"/>
        <v>0</v>
      </c>
      <c r="M53">
        <f>'Final Project Log'!F86</f>
        <v>0</v>
      </c>
      <c r="N53" s="208">
        <f>'Final Project Log'!M86</f>
        <v>0</v>
      </c>
      <c r="O53" s="208">
        <f>'Final Project Log'!O86</f>
        <v>0</v>
      </c>
      <c r="P53" s="208">
        <f>'Final Project Log'!P86</f>
        <v>0</v>
      </c>
      <c r="Q53" s="208">
        <f>'Final Project Log'!Q86</f>
        <v>0</v>
      </c>
      <c r="R53" s="208">
        <f>'Final Project Log'!R86</f>
        <v>0</v>
      </c>
      <c r="S53" s="357">
        <f>'Final Project Log'!$G$16</f>
        <v>0</v>
      </c>
      <c r="T53">
        <f>'Final Project Log'!$G$17</f>
        <v>1</v>
      </c>
    </row>
    <row r="54" spans="1:20" ht="15">
      <c r="A54">
        <f>'Final Project Log'!I87</f>
        <v>0</v>
      </c>
      <c r="B54">
        <f>'Final Project Log'!G87</f>
        <v>0</v>
      </c>
      <c r="C54" s="208">
        <f>'Final Project Log'!L87/T54</f>
        <v>0</v>
      </c>
      <c r="D54" t="s">
        <v>261</v>
      </c>
      <c r="E54" s="207">
        <f>'Final Project Log'!K87</f>
        <v>0</v>
      </c>
      <c r="F54" s="208">
        <f>'Final Project Log'!J87</f>
        <v>0</v>
      </c>
      <c r="G54">
        <f>'Final Project Log'!E87</f>
        <v>0</v>
      </c>
      <c r="H54">
        <f t="shared" si="0"/>
        <v>0</v>
      </c>
      <c r="I54">
        <f t="shared" si="1"/>
        <v>0</v>
      </c>
      <c r="J54">
        <f t="shared" si="2"/>
        <v>0</v>
      </c>
      <c r="K54">
        <f t="shared" si="3"/>
        <v>0</v>
      </c>
      <c r="L54">
        <f t="shared" si="4"/>
        <v>0</v>
      </c>
      <c r="M54">
        <f>'Final Project Log'!F87</f>
        <v>0</v>
      </c>
      <c r="N54" s="208">
        <f>'Final Project Log'!M87</f>
        <v>0</v>
      </c>
      <c r="O54" s="208">
        <f>'Final Project Log'!O87</f>
        <v>0</v>
      </c>
      <c r="P54" s="208">
        <f>'Final Project Log'!P87</f>
        <v>0</v>
      </c>
      <c r="Q54" s="208">
        <f>'Final Project Log'!Q87</f>
        <v>0</v>
      </c>
      <c r="R54" s="208">
        <f>'Final Project Log'!R87</f>
        <v>0</v>
      </c>
      <c r="S54" s="357">
        <f>'Final Project Log'!$G$16</f>
        <v>0</v>
      </c>
      <c r="T54">
        <f>'Final Project Log'!$G$17</f>
        <v>1</v>
      </c>
    </row>
    <row r="55" spans="1:20" ht="15">
      <c r="A55">
        <f>'Final Project Log'!I88</f>
        <v>0</v>
      </c>
      <c r="B55">
        <f>'Final Project Log'!G88</f>
        <v>0</v>
      </c>
      <c r="C55" s="208">
        <f>'Final Project Log'!L88/T55</f>
        <v>0</v>
      </c>
      <c r="D55" t="s">
        <v>261</v>
      </c>
      <c r="E55" s="207">
        <f>'Final Project Log'!K88</f>
        <v>0</v>
      </c>
      <c r="F55" s="208">
        <f>'Final Project Log'!J88</f>
        <v>0</v>
      </c>
      <c r="G55">
        <f>'Final Project Log'!E88</f>
        <v>0</v>
      </c>
      <c r="H55">
        <f t="shared" si="0"/>
        <v>0</v>
      </c>
      <c r="I55">
        <f t="shared" si="1"/>
        <v>0</v>
      </c>
      <c r="J55">
        <f t="shared" si="2"/>
        <v>0</v>
      </c>
      <c r="K55">
        <f t="shared" si="3"/>
        <v>0</v>
      </c>
      <c r="L55">
        <f t="shared" si="4"/>
        <v>0</v>
      </c>
      <c r="M55">
        <f>'Final Project Log'!F88</f>
        <v>0</v>
      </c>
      <c r="N55" s="208">
        <f>'Final Project Log'!M88</f>
        <v>0</v>
      </c>
      <c r="O55" s="208">
        <f>'Final Project Log'!O88</f>
        <v>0</v>
      </c>
      <c r="P55" s="208">
        <f>'Final Project Log'!P88</f>
        <v>0</v>
      </c>
      <c r="Q55" s="208">
        <f>'Final Project Log'!Q88</f>
        <v>0</v>
      </c>
      <c r="R55" s="208">
        <f>'Final Project Log'!R88</f>
        <v>0</v>
      </c>
      <c r="S55" s="357">
        <f>'Final Project Log'!$G$16</f>
        <v>0</v>
      </c>
      <c r="T55">
        <f>'Final Project Log'!$G$17</f>
        <v>1</v>
      </c>
    </row>
    <row r="56" spans="1:20" ht="15">
      <c r="A56">
        <f>'Final Project Log'!I89</f>
        <v>0</v>
      </c>
      <c r="B56">
        <f>'Final Project Log'!G89</f>
        <v>0</v>
      </c>
      <c r="C56" s="208">
        <f>'Final Project Log'!L89/T56</f>
        <v>0</v>
      </c>
      <c r="D56" t="s">
        <v>261</v>
      </c>
      <c r="E56" s="207">
        <f>'Final Project Log'!K89</f>
        <v>0</v>
      </c>
      <c r="F56" s="208">
        <f>'Final Project Log'!J89</f>
        <v>0</v>
      </c>
      <c r="G56">
        <f>'Final Project Log'!E89</f>
        <v>0</v>
      </c>
      <c r="H56">
        <f t="shared" si="0"/>
        <v>0</v>
      </c>
      <c r="I56">
        <f t="shared" si="1"/>
        <v>0</v>
      </c>
      <c r="J56">
        <f t="shared" si="2"/>
        <v>0</v>
      </c>
      <c r="K56">
        <f t="shared" si="3"/>
        <v>0</v>
      </c>
      <c r="L56">
        <f t="shared" si="4"/>
        <v>0</v>
      </c>
      <c r="M56">
        <f>'Final Project Log'!F89</f>
        <v>0</v>
      </c>
      <c r="N56" s="208">
        <f>'Final Project Log'!M89</f>
        <v>0</v>
      </c>
      <c r="O56" s="208">
        <f>'Final Project Log'!O89</f>
        <v>0</v>
      </c>
      <c r="P56" s="208">
        <f>'Final Project Log'!P89</f>
        <v>0</v>
      </c>
      <c r="Q56" s="208">
        <f>'Final Project Log'!Q89</f>
        <v>0</v>
      </c>
      <c r="R56" s="208">
        <f>'Final Project Log'!R89</f>
        <v>0</v>
      </c>
      <c r="S56" s="357">
        <f>'Final Project Log'!$G$16</f>
        <v>0</v>
      </c>
      <c r="T56">
        <f>'Final Project Log'!$G$17</f>
        <v>1</v>
      </c>
    </row>
    <row r="57" spans="1:20" ht="15">
      <c r="A57">
        <f>'Final Project Log'!I90</f>
        <v>0</v>
      </c>
      <c r="B57">
        <f>'Final Project Log'!G90</f>
        <v>0</v>
      </c>
      <c r="C57" s="208">
        <f>'Final Project Log'!L90/T57</f>
        <v>0</v>
      </c>
      <c r="D57" t="s">
        <v>261</v>
      </c>
      <c r="E57" s="207">
        <f>'Final Project Log'!K90</f>
        <v>0</v>
      </c>
      <c r="F57" s="208">
        <f>'Final Project Log'!J90</f>
        <v>0</v>
      </c>
      <c r="G57">
        <f>'Final Project Log'!E90</f>
        <v>0</v>
      </c>
      <c r="H57">
        <f t="shared" si="0"/>
        <v>0</v>
      </c>
      <c r="I57">
        <f t="shared" si="1"/>
        <v>0</v>
      </c>
      <c r="J57">
        <f t="shared" si="2"/>
        <v>0</v>
      </c>
      <c r="K57">
        <f t="shared" si="3"/>
        <v>0</v>
      </c>
      <c r="L57">
        <f t="shared" si="4"/>
        <v>0</v>
      </c>
      <c r="M57">
        <f>'Final Project Log'!F90</f>
        <v>0</v>
      </c>
      <c r="N57" s="208">
        <f>'Final Project Log'!M90</f>
        <v>0</v>
      </c>
      <c r="O57" s="208">
        <f>'Final Project Log'!O90</f>
        <v>0</v>
      </c>
      <c r="P57" s="208">
        <f>'Final Project Log'!P90</f>
        <v>0</v>
      </c>
      <c r="Q57" s="208">
        <f>'Final Project Log'!Q90</f>
        <v>0</v>
      </c>
      <c r="R57" s="208">
        <f>'Final Project Log'!R90</f>
        <v>0</v>
      </c>
      <c r="S57" s="357">
        <f>'Final Project Log'!$G$16</f>
        <v>0</v>
      </c>
      <c r="T57">
        <f>'Final Project Log'!$G$17</f>
        <v>1</v>
      </c>
    </row>
    <row r="58" spans="1:20" ht="15">
      <c r="A58">
        <f>'Final Project Log'!I91</f>
        <v>0</v>
      </c>
      <c r="B58">
        <f>'Final Project Log'!G91</f>
        <v>0</v>
      </c>
      <c r="C58" s="208">
        <f>'Final Project Log'!L91/T58</f>
        <v>0</v>
      </c>
      <c r="D58" t="s">
        <v>261</v>
      </c>
      <c r="E58" s="207">
        <f>'Final Project Log'!K91</f>
        <v>0</v>
      </c>
      <c r="F58" s="208">
        <f>'Final Project Log'!J91</f>
        <v>0</v>
      </c>
      <c r="G58">
        <f>'Final Project Log'!E91</f>
        <v>0</v>
      </c>
      <c r="H58">
        <f t="shared" si="0"/>
        <v>0</v>
      </c>
      <c r="I58">
        <f t="shared" si="1"/>
        <v>0</v>
      </c>
      <c r="J58">
        <f t="shared" si="2"/>
        <v>0</v>
      </c>
      <c r="K58">
        <f t="shared" si="3"/>
        <v>0</v>
      </c>
      <c r="L58">
        <f t="shared" si="4"/>
        <v>0</v>
      </c>
      <c r="M58">
        <f>'Final Project Log'!F91</f>
        <v>0</v>
      </c>
      <c r="N58" s="208">
        <f>'Final Project Log'!M91</f>
        <v>0</v>
      </c>
      <c r="O58" s="208">
        <f>'Final Project Log'!O91</f>
        <v>0</v>
      </c>
      <c r="P58" s="208">
        <f>'Final Project Log'!P91</f>
        <v>0</v>
      </c>
      <c r="Q58" s="208">
        <f>'Final Project Log'!Q91</f>
        <v>0</v>
      </c>
      <c r="R58" s="208">
        <f>'Final Project Log'!R91</f>
        <v>0</v>
      </c>
      <c r="S58" s="357">
        <f>'Final Project Log'!$G$16</f>
        <v>0</v>
      </c>
      <c r="T58">
        <f>'Final Project Log'!$G$17</f>
        <v>1</v>
      </c>
    </row>
    <row r="59" spans="1:20" ht="15">
      <c r="A59">
        <f>'Final Project Log'!I92</f>
        <v>0</v>
      </c>
      <c r="B59">
        <f>'Final Project Log'!G92</f>
        <v>0</v>
      </c>
      <c r="C59" s="208">
        <f>'Final Project Log'!L92/T59</f>
        <v>0</v>
      </c>
      <c r="D59" t="s">
        <v>261</v>
      </c>
      <c r="E59" s="207">
        <f>'Final Project Log'!K92</f>
        <v>0</v>
      </c>
      <c r="F59" s="208">
        <f>'Final Project Log'!J92</f>
        <v>0</v>
      </c>
      <c r="G59">
        <f>'Final Project Log'!E92</f>
        <v>0</v>
      </c>
      <c r="H59">
        <f t="shared" si="0"/>
        <v>0</v>
      </c>
      <c r="I59">
        <f t="shared" si="1"/>
        <v>0</v>
      </c>
      <c r="J59">
        <f t="shared" si="2"/>
        <v>0</v>
      </c>
      <c r="K59">
        <f t="shared" si="3"/>
        <v>0</v>
      </c>
      <c r="L59">
        <f t="shared" si="4"/>
        <v>0</v>
      </c>
      <c r="M59">
        <f>'Final Project Log'!F92</f>
        <v>0</v>
      </c>
      <c r="N59" s="208">
        <f>'Final Project Log'!M92</f>
        <v>0</v>
      </c>
      <c r="O59" s="208">
        <f>'Final Project Log'!O92</f>
        <v>0</v>
      </c>
      <c r="P59" s="208">
        <f>'Final Project Log'!P92</f>
        <v>0</v>
      </c>
      <c r="Q59" s="208">
        <f>'Final Project Log'!Q92</f>
        <v>0</v>
      </c>
      <c r="R59" s="208">
        <f>'Final Project Log'!R92</f>
        <v>0</v>
      </c>
      <c r="S59" s="357">
        <f>'Final Project Log'!$G$16</f>
        <v>0</v>
      </c>
      <c r="T59">
        <f>'Final Project Log'!$G$17</f>
        <v>1</v>
      </c>
    </row>
    <row r="60" spans="1:20" ht="15">
      <c r="A60">
        <f>'Final Project Log'!I93</f>
        <v>0</v>
      </c>
      <c r="B60">
        <f>'Final Project Log'!G93</f>
        <v>0</v>
      </c>
      <c r="C60" s="208">
        <f>'Final Project Log'!L93/T60</f>
        <v>0</v>
      </c>
      <c r="D60" t="s">
        <v>261</v>
      </c>
      <c r="E60" s="207">
        <f>'Final Project Log'!K93</f>
        <v>0</v>
      </c>
      <c r="F60" s="208">
        <f>'Final Project Log'!J93</f>
        <v>0</v>
      </c>
      <c r="G60">
        <f>'Final Project Log'!E93</f>
        <v>0</v>
      </c>
      <c r="H60">
        <f t="shared" si="0"/>
        <v>0</v>
      </c>
      <c r="I60">
        <f t="shared" si="1"/>
        <v>0</v>
      </c>
      <c r="J60">
        <f t="shared" si="2"/>
        <v>0</v>
      </c>
      <c r="K60">
        <f t="shared" si="3"/>
        <v>0</v>
      </c>
      <c r="L60">
        <f t="shared" si="4"/>
        <v>0</v>
      </c>
      <c r="M60">
        <f>'Final Project Log'!F93</f>
        <v>0</v>
      </c>
      <c r="N60" s="208">
        <f>'Final Project Log'!M93</f>
        <v>0</v>
      </c>
      <c r="O60" s="208">
        <f>'Final Project Log'!O93</f>
        <v>0</v>
      </c>
      <c r="P60" s="208">
        <f>'Final Project Log'!P93</f>
        <v>0</v>
      </c>
      <c r="Q60" s="208">
        <f>'Final Project Log'!Q93</f>
        <v>0</v>
      </c>
      <c r="R60" s="208">
        <f>'Final Project Log'!R93</f>
        <v>0</v>
      </c>
      <c r="S60" s="357">
        <f>'Final Project Log'!$G$16</f>
        <v>0</v>
      </c>
      <c r="T60">
        <f>'Final Project Log'!$G$17</f>
        <v>1</v>
      </c>
    </row>
    <row r="61" spans="1:20" ht="15">
      <c r="A61">
        <f>'Final Project Log'!I94</f>
        <v>0</v>
      </c>
      <c r="B61">
        <f>'Final Project Log'!G94</f>
        <v>0</v>
      </c>
      <c r="C61" s="208">
        <f>'Final Project Log'!L94/T61</f>
        <v>0</v>
      </c>
      <c r="D61" t="s">
        <v>261</v>
      </c>
      <c r="E61" s="207">
        <f>'Final Project Log'!K94</f>
        <v>0</v>
      </c>
      <c r="F61" s="208">
        <f>'Final Project Log'!J94</f>
        <v>0</v>
      </c>
      <c r="G61">
        <f>'Final Project Log'!E94</f>
        <v>0</v>
      </c>
      <c r="H61">
        <f t="shared" si="0"/>
        <v>0</v>
      </c>
      <c r="I61">
        <f t="shared" si="1"/>
        <v>0</v>
      </c>
      <c r="J61">
        <f t="shared" si="2"/>
        <v>0</v>
      </c>
      <c r="K61">
        <f t="shared" si="3"/>
        <v>0</v>
      </c>
      <c r="L61">
        <f t="shared" si="4"/>
        <v>0</v>
      </c>
      <c r="M61">
        <f>'Final Project Log'!F94</f>
        <v>0</v>
      </c>
      <c r="N61" s="208">
        <f>'Final Project Log'!M94</f>
        <v>0</v>
      </c>
      <c r="O61" s="208">
        <f>'Final Project Log'!O94</f>
        <v>0</v>
      </c>
      <c r="P61" s="208">
        <f>'Final Project Log'!P94</f>
        <v>0</v>
      </c>
      <c r="Q61" s="208">
        <f>'Final Project Log'!Q94</f>
        <v>0</v>
      </c>
      <c r="R61" s="208">
        <f>'Final Project Log'!R94</f>
        <v>0</v>
      </c>
      <c r="S61" s="357">
        <f>'Final Project Log'!$G$16</f>
        <v>0</v>
      </c>
      <c r="T61">
        <f>'Final Project Log'!$G$17</f>
        <v>1</v>
      </c>
    </row>
    <row r="62" spans="1:20" ht="15">
      <c r="A62">
        <f>'Final Project Log'!I95</f>
        <v>0</v>
      </c>
      <c r="B62">
        <f>'Final Project Log'!G95</f>
        <v>0</v>
      </c>
      <c r="C62" s="208">
        <f>'Final Project Log'!L95/T62</f>
        <v>0</v>
      </c>
      <c r="D62" t="s">
        <v>261</v>
      </c>
      <c r="E62" s="207">
        <f>'Final Project Log'!K95</f>
        <v>0</v>
      </c>
      <c r="F62" s="208">
        <f>'Final Project Log'!J95</f>
        <v>0</v>
      </c>
      <c r="G62">
        <f>'Final Project Log'!E95</f>
        <v>0</v>
      </c>
      <c r="H62">
        <f t="shared" si="0"/>
        <v>0</v>
      </c>
      <c r="I62">
        <f t="shared" si="1"/>
        <v>0</v>
      </c>
      <c r="J62">
        <f t="shared" si="2"/>
        <v>0</v>
      </c>
      <c r="K62">
        <f t="shared" si="3"/>
        <v>0</v>
      </c>
      <c r="L62">
        <f t="shared" si="4"/>
        <v>0</v>
      </c>
      <c r="M62">
        <f>'Final Project Log'!F95</f>
        <v>0</v>
      </c>
      <c r="N62" s="208">
        <f>'Final Project Log'!M95</f>
        <v>0</v>
      </c>
      <c r="O62" s="208">
        <f>'Final Project Log'!O95</f>
        <v>0</v>
      </c>
      <c r="P62" s="208">
        <f>'Final Project Log'!P95</f>
        <v>0</v>
      </c>
      <c r="Q62" s="208">
        <f>'Final Project Log'!Q95</f>
        <v>0</v>
      </c>
      <c r="R62" s="208">
        <f>'Final Project Log'!R95</f>
        <v>0</v>
      </c>
      <c r="S62" s="357">
        <f>'Final Project Log'!$G$16</f>
        <v>0</v>
      </c>
      <c r="T62">
        <f>'Final Project Log'!$G$17</f>
        <v>1</v>
      </c>
    </row>
    <row r="63" spans="1:20" ht="15">
      <c r="A63">
        <f>'Final Project Log'!I96</f>
        <v>0</v>
      </c>
      <c r="B63">
        <f>'Final Project Log'!G96</f>
        <v>0</v>
      </c>
      <c r="C63" s="208">
        <f>'Final Project Log'!L96/T63</f>
        <v>0</v>
      </c>
      <c r="D63" t="s">
        <v>261</v>
      </c>
      <c r="E63" s="207">
        <f>'Final Project Log'!K96</f>
        <v>0</v>
      </c>
      <c r="F63" s="208">
        <f>'Final Project Log'!J96</f>
        <v>0</v>
      </c>
      <c r="G63">
        <f>'Final Project Log'!E96</f>
        <v>0</v>
      </c>
      <c r="H63">
        <f t="shared" si="0"/>
        <v>0</v>
      </c>
      <c r="I63">
        <f t="shared" si="1"/>
        <v>0</v>
      </c>
      <c r="J63">
        <f t="shared" si="2"/>
        <v>0</v>
      </c>
      <c r="K63">
        <f t="shared" si="3"/>
        <v>0</v>
      </c>
      <c r="L63">
        <f t="shared" si="4"/>
        <v>0</v>
      </c>
      <c r="M63">
        <f>'Final Project Log'!F96</f>
        <v>0</v>
      </c>
      <c r="N63" s="208">
        <f>'Final Project Log'!M96</f>
        <v>0</v>
      </c>
      <c r="O63" s="208">
        <f>'Final Project Log'!O96</f>
        <v>0</v>
      </c>
      <c r="P63" s="208">
        <f>'Final Project Log'!P96</f>
        <v>0</v>
      </c>
      <c r="Q63" s="208">
        <f>'Final Project Log'!Q96</f>
        <v>0</v>
      </c>
      <c r="R63" s="208">
        <f>'Final Project Log'!R96</f>
        <v>0</v>
      </c>
      <c r="S63" s="357">
        <f>'Final Project Log'!$G$16</f>
        <v>0</v>
      </c>
      <c r="T63">
        <f>'Final Project Log'!$G$17</f>
        <v>1</v>
      </c>
    </row>
    <row r="64" spans="1:20" ht="15">
      <c r="A64">
        <f>'Final Project Log'!I97</f>
        <v>0</v>
      </c>
      <c r="B64">
        <f>'Final Project Log'!G97</f>
        <v>0</v>
      </c>
      <c r="C64" s="208">
        <f>'Final Project Log'!L97/T64</f>
        <v>0</v>
      </c>
      <c r="D64" t="s">
        <v>261</v>
      </c>
      <c r="E64" s="207">
        <f>'Final Project Log'!K97</f>
        <v>0</v>
      </c>
      <c r="F64" s="208">
        <f>'Final Project Log'!J97</f>
        <v>0</v>
      </c>
      <c r="G64">
        <f>'Final Project Log'!E97</f>
        <v>0</v>
      </c>
      <c r="H64">
        <f t="shared" si="0"/>
        <v>0</v>
      </c>
      <c r="I64">
        <f t="shared" si="1"/>
        <v>0</v>
      </c>
      <c r="J64">
        <f t="shared" si="2"/>
        <v>0</v>
      </c>
      <c r="K64">
        <f t="shared" si="3"/>
        <v>0</v>
      </c>
      <c r="L64">
        <f t="shared" si="4"/>
        <v>0</v>
      </c>
      <c r="M64">
        <f>'Final Project Log'!F97</f>
        <v>0</v>
      </c>
      <c r="N64" s="208">
        <f>'Final Project Log'!M97</f>
        <v>0</v>
      </c>
      <c r="O64" s="208">
        <f>'Final Project Log'!O97</f>
        <v>0</v>
      </c>
      <c r="P64" s="208">
        <f>'Final Project Log'!P97</f>
        <v>0</v>
      </c>
      <c r="Q64" s="208">
        <f>'Final Project Log'!Q97</f>
        <v>0</v>
      </c>
      <c r="R64" s="208">
        <f>'Final Project Log'!R97</f>
        <v>0</v>
      </c>
      <c r="S64" s="357">
        <f>'Final Project Log'!$G$16</f>
        <v>0</v>
      </c>
      <c r="T64">
        <f>'Final Project Log'!$G$17</f>
        <v>1</v>
      </c>
    </row>
    <row r="65" spans="1:20" ht="15">
      <c r="A65">
        <f>'Final Project Log'!I98</f>
        <v>0</v>
      </c>
      <c r="B65">
        <f>'Final Project Log'!G98</f>
        <v>0</v>
      </c>
      <c r="C65" s="208">
        <f>'Final Project Log'!L98/T65</f>
        <v>0</v>
      </c>
      <c r="D65" t="s">
        <v>261</v>
      </c>
      <c r="E65" s="207">
        <f>'Final Project Log'!K98</f>
        <v>0</v>
      </c>
      <c r="F65" s="208">
        <f>'Final Project Log'!J98</f>
        <v>0</v>
      </c>
      <c r="G65">
        <f>'Final Project Log'!E98</f>
        <v>0</v>
      </c>
      <c r="H65">
        <f t="shared" si="0"/>
        <v>0</v>
      </c>
      <c r="I65">
        <f t="shared" si="1"/>
        <v>0</v>
      </c>
      <c r="J65">
        <f t="shared" si="2"/>
        <v>0</v>
      </c>
      <c r="K65">
        <f t="shared" si="3"/>
        <v>0</v>
      </c>
      <c r="L65">
        <f t="shared" si="4"/>
        <v>0</v>
      </c>
      <c r="M65">
        <f>'Final Project Log'!F98</f>
        <v>0</v>
      </c>
      <c r="N65" s="208">
        <f>'Final Project Log'!M98</f>
        <v>0</v>
      </c>
      <c r="O65" s="208">
        <f>'Final Project Log'!O98</f>
        <v>0</v>
      </c>
      <c r="P65" s="208">
        <f>'Final Project Log'!P98</f>
        <v>0</v>
      </c>
      <c r="Q65" s="208">
        <f>'Final Project Log'!Q98</f>
        <v>0</v>
      </c>
      <c r="R65" s="208">
        <f>'Final Project Log'!R98</f>
        <v>0</v>
      </c>
      <c r="S65" s="357">
        <f>'Final Project Log'!$G$16</f>
        <v>0</v>
      </c>
      <c r="T65">
        <f>'Final Project Log'!$G$17</f>
        <v>1</v>
      </c>
    </row>
    <row r="66" spans="1:20" ht="15">
      <c r="A66">
        <f>'Final Project Log'!I99</f>
        <v>0</v>
      </c>
      <c r="B66">
        <f>'Final Project Log'!G99</f>
        <v>0</v>
      </c>
      <c r="C66" s="208">
        <f>'Final Project Log'!L99/T66</f>
        <v>0</v>
      </c>
      <c r="D66" t="s">
        <v>261</v>
      </c>
      <c r="E66" s="207">
        <f>'Final Project Log'!K99</f>
        <v>0</v>
      </c>
      <c r="F66" s="208">
        <f>'Final Project Log'!J99</f>
        <v>0</v>
      </c>
      <c r="G66">
        <f>'Final Project Log'!E99</f>
        <v>0</v>
      </c>
      <c r="H66">
        <f t="shared" si="0"/>
        <v>0</v>
      </c>
      <c r="I66">
        <f t="shared" si="1"/>
        <v>0</v>
      </c>
      <c r="J66">
        <f t="shared" si="2"/>
        <v>0</v>
      </c>
      <c r="K66">
        <f t="shared" si="3"/>
        <v>0</v>
      </c>
      <c r="L66">
        <f t="shared" si="4"/>
        <v>0</v>
      </c>
      <c r="M66">
        <f>'Final Project Log'!F99</f>
        <v>0</v>
      </c>
      <c r="N66" s="208">
        <f>'Final Project Log'!M99</f>
        <v>0</v>
      </c>
      <c r="O66" s="208">
        <f>'Final Project Log'!O99</f>
        <v>0</v>
      </c>
      <c r="P66" s="208">
        <f>'Final Project Log'!P99</f>
        <v>0</v>
      </c>
      <c r="Q66" s="208">
        <f>'Final Project Log'!Q99</f>
        <v>0</v>
      </c>
      <c r="R66" s="208">
        <f>'Final Project Log'!R99</f>
        <v>0</v>
      </c>
      <c r="S66" s="357">
        <f>'Final Project Log'!$G$16</f>
        <v>0</v>
      </c>
      <c r="T66">
        <f>'Final Project Log'!$G$17</f>
        <v>1</v>
      </c>
    </row>
    <row r="67" spans="1:20" ht="15">
      <c r="A67">
        <f>'Final Project Log'!I100</f>
        <v>0</v>
      </c>
      <c r="B67">
        <f>'Final Project Log'!G100</f>
        <v>0</v>
      </c>
      <c r="C67" s="208">
        <f>'Final Project Log'!L100/T67</f>
        <v>0</v>
      </c>
      <c r="D67" t="s">
        <v>261</v>
      </c>
      <c r="E67" s="207">
        <f>'Final Project Log'!K100</f>
        <v>0</v>
      </c>
      <c r="F67" s="208">
        <f>'Final Project Log'!J100</f>
        <v>0</v>
      </c>
      <c r="G67">
        <f>'Final Project Log'!E100</f>
        <v>0</v>
      </c>
      <c r="H67">
        <f aca="true" t="shared" si="5" ref="H67:H130">N67/$T$2</f>
        <v>0</v>
      </c>
      <c r="I67">
        <f aca="true" t="shared" si="6" ref="I67:I130">O67/$T$2</f>
        <v>0</v>
      </c>
      <c r="J67">
        <f aca="true" t="shared" si="7" ref="J67:J130">P67/$T$2</f>
        <v>0</v>
      </c>
      <c r="K67">
        <f aca="true" t="shared" si="8" ref="K67:K130">Q67/$T$2</f>
        <v>0</v>
      </c>
      <c r="L67">
        <f aca="true" t="shared" si="9" ref="L67:L130">R67/$T$2</f>
        <v>0</v>
      </c>
      <c r="M67">
        <f>'Final Project Log'!F100</f>
        <v>0</v>
      </c>
      <c r="N67" s="208">
        <f>'Final Project Log'!M100</f>
        <v>0</v>
      </c>
      <c r="O67" s="208">
        <f>'Final Project Log'!O100</f>
        <v>0</v>
      </c>
      <c r="P67" s="208">
        <f>'Final Project Log'!P100</f>
        <v>0</v>
      </c>
      <c r="Q67" s="208">
        <f>'Final Project Log'!Q100</f>
        <v>0</v>
      </c>
      <c r="R67" s="208">
        <f>'Final Project Log'!R100</f>
        <v>0</v>
      </c>
      <c r="S67" s="357">
        <f>'Final Project Log'!$G$16</f>
        <v>0</v>
      </c>
      <c r="T67">
        <f>'Final Project Log'!$G$17</f>
        <v>1</v>
      </c>
    </row>
    <row r="68" spans="1:20" ht="15">
      <c r="A68">
        <f>'Final Project Log'!I101</f>
        <v>0</v>
      </c>
      <c r="B68">
        <f>'Final Project Log'!G101</f>
        <v>0</v>
      </c>
      <c r="C68" s="208">
        <f>'Final Project Log'!L101/T68</f>
        <v>0</v>
      </c>
      <c r="D68" t="s">
        <v>261</v>
      </c>
      <c r="E68" s="207">
        <f>'Final Project Log'!K101</f>
        <v>0</v>
      </c>
      <c r="F68" s="208">
        <f>'Final Project Log'!J101</f>
        <v>0</v>
      </c>
      <c r="G68">
        <f>'Final Project Log'!E101</f>
        <v>0</v>
      </c>
      <c r="H68">
        <f t="shared" si="5"/>
        <v>0</v>
      </c>
      <c r="I68">
        <f t="shared" si="6"/>
        <v>0</v>
      </c>
      <c r="J68">
        <f t="shared" si="7"/>
        <v>0</v>
      </c>
      <c r="K68">
        <f t="shared" si="8"/>
        <v>0</v>
      </c>
      <c r="L68">
        <f t="shared" si="9"/>
        <v>0</v>
      </c>
      <c r="M68">
        <f>'Final Project Log'!F101</f>
        <v>0</v>
      </c>
      <c r="N68" s="208">
        <f>'Final Project Log'!M101</f>
        <v>0</v>
      </c>
      <c r="O68" s="208">
        <f>'Final Project Log'!O101</f>
        <v>0</v>
      </c>
      <c r="P68" s="208">
        <f>'Final Project Log'!P101</f>
        <v>0</v>
      </c>
      <c r="Q68" s="208">
        <f>'Final Project Log'!Q101</f>
        <v>0</v>
      </c>
      <c r="R68" s="208">
        <f>'Final Project Log'!R101</f>
        <v>0</v>
      </c>
      <c r="S68" s="357">
        <f>'Final Project Log'!$G$16</f>
        <v>0</v>
      </c>
      <c r="T68">
        <f>'Final Project Log'!$G$17</f>
        <v>1</v>
      </c>
    </row>
    <row r="69" spans="1:20" ht="15">
      <c r="A69">
        <f>'Final Project Log'!I102</f>
        <v>0</v>
      </c>
      <c r="B69">
        <f>'Final Project Log'!G102</f>
        <v>0</v>
      </c>
      <c r="C69" s="208">
        <f>'Final Project Log'!L102/T69</f>
        <v>0</v>
      </c>
      <c r="D69" t="s">
        <v>261</v>
      </c>
      <c r="E69" s="207">
        <f>'Final Project Log'!K102</f>
        <v>0</v>
      </c>
      <c r="F69" s="208">
        <f>'Final Project Log'!J102</f>
        <v>0</v>
      </c>
      <c r="G69">
        <f>'Final Project Log'!E102</f>
        <v>0</v>
      </c>
      <c r="H69">
        <f t="shared" si="5"/>
        <v>0</v>
      </c>
      <c r="I69">
        <f t="shared" si="6"/>
        <v>0</v>
      </c>
      <c r="J69">
        <f t="shared" si="7"/>
        <v>0</v>
      </c>
      <c r="K69">
        <f t="shared" si="8"/>
        <v>0</v>
      </c>
      <c r="L69">
        <f t="shared" si="9"/>
        <v>0</v>
      </c>
      <c r="M69">
        <f>'Final Project Log'!F102</f>
        <v>0</v>
      </c>
      <c r="N69" s="208">
        <f>'Final Project Log'!M102</f>
        <v>0</v>
      </c>
      <c r="O69" s="208">
        <f>'Final Project Log'!O102</f>
        <v>0</v>
      </c>
      <c r="P69" s="208">
        <f>'Final Project Log'!P102</f>
        <v>0</v>
      </c>
      <c r="Q69" s="208">
        <f>'Final Project Log'!Q102</f>
        <v>0</v>
      </c>
      <c r="R69" s="208">
        <f>'Final Project Log'!R102</f>
        <v>0</v>
      </c>
      <c r="S69" s="357">
        <f>'Final Project Log'!$G$16</f>
        <v>0</v>
      </c>
      <c r="T69">
        <f>'Final Project Log'!$G$17</f>
        <v>1</v>
      </c>
    </row>
    <row r="70" spans="1:20" ht="15">
      <c r="A70">
        <f>'Final Project Log'!I103</f>
        <v>0</v>
      </c>
      <c r="B70">
        <f>'Final Project Log'!G103</f>
        <v>0</v>
      </c>
      <c r="C70" s="208">
        <f>'Final Project Log'!L103/T70</f>
        <v>0</v>
      </c>
      <c r="D70" t="s">
        <v>261</v>
      </c>
      <c r="E70" s="207">
        <f>'Final Project Log'!K103</f>
        <v>0</v>
      </c>
      <c r="F70" s="208">
        <f>'Final Project Log'!J103</f>
        <v>0</v>
      </c>
      <c r="G70">
        <f>'Final Project Log'!E103</f>
        <v>0</v>
      </c>
      <c r="H70">
        <f t="shared" si="5"/>
        <v>0</v>
      </c>
      <c r="I70">
        <f t="shared" si="6"/>
        <v>0</v>
      </c>
      <c r="J70">
        <f t="shared" si="7"/>
        <v>0</v>
      </c>
      <c r="K70">
        <f t="shared" si="8"/>
        <v>0</v>
      </c>
      <c r="L70">
        <f t="shared" si="9"/>
        <v>0</v>
      </c>
      <c r="M70">
        <f>'Final Project Log'!F103</f>
        <v>0</v>
      </c>
      <c r="N70" s="208">
        <f>'Final Project Log'!M103</f>
        <v>0</v>
      </c>
      <c r="O70" s="208">
        <f>'Final Project Log'!O103</f>
        <v>0</v>
      </c>
      <c r="P70" s="208">
        <f>'Final Project Log'!P103</f>
        <v>0</v>
      </c>
      <c r="Q70" s="208">
        <f>'Final Project Log'!Q103</f>
        <v>0</v>
      </c>
      <c r="R70" s="208">
        <f>'Final Project Log'!R103</f>
        <v>0</v>
      </c>
      <c r="S70" s="357">
        <f>'Final Project Log'!$G$16</f>
        <v>0</v>
      </c>
      <c r="T70">
        <f>'Final Project Log'!$G$17</f>
        <v>1</v>
      </c>
    </row>
    <row r="71" spans="1:20" ht="15">
      <c r="A71">
        <f>'Final Project Log'!I104</f>
        <v>0</v>
      </c>
      <c r="B71">
        <f>'Final Project Log'!G104</f>
        <v>0</v>
      </c>
      <c r="C71" s="208">
        <f>'Final Project Log'!L104/T71</f>
        <v>0</v>
      </c>
      <c r="D71" t="s">
        <v>261</v>
      </c>
      <c r="E71" s="207">
        <f>'Final Project Log'!K104</f>
        <v>0</v>
      </c>
      <c r="F71" s="208">
        <f>'Final Project Log'!J104</f>
        <v>0</v>
      </c>
      <c r="G71">
        <f>'Final Project Log'!E104</f>
        <v>0</v>
      </c>
      <c r="H71">
        <f t="shared" si="5"/>
        <v>0</v>
      </c>
      <c r="I71">
        <f t="shared" si="6"/>
        <v>0</v>
      </c>
      <c r="J71">
        <f t="shared" si="7"/>
        <v>0</v>
      </c>
      <c r="K71">
        <f t="shared" si="8"/>
        <v>0</v>
      </c>
      <c r="L71">
        <f t="shared" si="9"/>
        <v>0</v>
      </c>
      <c r="M71">
        <f>'Final Project Log'!F104</f>
        <v>0</v>
      </c>
      <c r="N71" s="208">
        <f>'Final Project Log'!M104</f>
        <v>0</v>
      </c>
      <c r="O71" s="208">
        <f>'Final Project Log'!O104</f>
        <v>0</v>
      </c>
      <c r="P71" s="208">
        <f>'Final Project Log'!P104</f>
        <v>0</v>
      </c>
      <c r="Q71" s="208">
        <f>'Final Project Log'!Q104</f>
        <v>0</v>
      </c>
      <c r="R71" s="208">
        <f>'Final Project Log'!R104</f>
        <v>0</v>
      </c>
      <c r="S71" s="357">
        <f>'Final Project Log'!$G$16</f>
        <v>0</v>
      </c>
      <c r="T71">
        <f>'Final Project Log'!$G$17</f>
        <v>1</v>
      </c>
    </row>
    <row r="72" spans="1:20" ht="15">
      <c r="A72">
        <f>'Final Project Log'!I105</f>
        <v>0</v>
      </c>
      <c r="B72">
        <f>'Final Project Log'!G105</f>
        <v>0</v>
      </c>
      <c r="C72" s="208">
        <f>'Final Project Log'!L105/T72</f>
        <v>0</v>
      </c>
      <c r="D72" t="s">
        <v>261</v>
      </c>
      <c r="E72" s="207">
        <f>'Final Project Log'!K105</f>
        <v>0</v>
      </c>
      <c r="F72" s="208">
        <f>'Final Project Log'!J105</f>
        <v>0</v>
      </c>
      <c r="G72">
        <f>'Final Project Log'!E105</f>
        <v>0</v>
      </c>
      <c r="H72">
        <f t="shared" si="5"/>
        <v>0</v>
      </c>
      <c r="I72">
        <f t="shared" si="6"/>
        <v>0</v>
      </c>
      <c r="J72">
        <f t="shared" si="7"/>
        <v>0</v>
      </c>
      <c r="K72">
        <f t="shared" si="8"/>
        <v>0</v>
      </c>
      <c r="L72">
        <f t="shared" si="9"/>
        <v>0</v>
      </c>
      <c r="M72">
        <f>'Final Project Log'!F105</f>
        <v>0</v>
      </c>
      <c r="N72" s="208">
        <f>'Final Project Log'!M105</f>
        <v>0</v>
      </c>
      <c r="O72" s="208">
        <f>'Final Project Log'!O105</f>
        <v>0</v>
      </c>
      <c r="P72" s="208">
        <f>'Final Project Log'!P105</f>
        <v>0</v>
      </c>
      <c r="Q72" s="208">
        <f>'Final Project Log'!Q105</f>
        <v>0</v>
      </c>
      <c r="R72" s="208">
        <f>'Final Project Log'!R105</f>
        <v>0</v>
      </c>
      <c r="S72" s="357">
        <f>'Final Project Log'!$G$16</f>
        <v>0</v>
      </c>
      <c r="T72">
        <f>'Final Project Log'!$G$17</f>
        <v>1</v>
      </c>
    </row>
    <row r="73" spans="1:20" ht="15">
      <c r="A73">
        <f>'Final Project Log'!I106</f>
        <v>0</v>
      </c>
      <c r="B73">
        <f>'Final Project Log'!G106</f>
        <v>0</v>
      </c>
      <c r="C73" s="208">
        <f>'Final Project Log'!L106/T73</f>
        <v>0</v>
      </c>
      <c r="D73" t="s">
        <v>261</v>
      </c>
      <c r="E73" s="207">
        <f>'Final Project Log'!K106</f>
        <v>0</v>
      </c>
      <c r="F73" s="208">
        <f>'Final Project Log'!J106</f>
        <v>0</v>
      </c>
      <c r="G73">
        <f>'Final Project Log'!E106</f>
        <v>0</v>
      </c>
      <c r="H73">
        <f t="shared" si="5"/>
        <v>0</v>
      </c>
      <c r="I73">
        <f t="shared" si="6"/>
        <v>0</v>
      </c>
      <c r="J73">
        <f t="shared" si="7"/>
        <v>0</v>
      </c>
      <c r="K73">
        <f t="shared" si="8"/>
        <v>0</v>
      </c>
      <c r="L73">
        <f t="shared" si="9"/>
        <v>0</v>
      </c>
      <c r="M73">
        <f>'Final Project Log'!F106</f>
        <v>0</v>
      </c>
      <c r="N73" s="208">
        <f>'Final Project Log'!M106</f>
        <v>0</v>
      </c>
      <c r="O73" s="208">
        <f>'Final Project Log'!O106</f>
        <v>0</v>
      </c>
      <c r="P73" s="208">
        <f>'Final Project Log'!P106</f>
        <v>0</v>
      </c>
      <c r="Q73" s="208">
        <f>'Final Project Log'!Q106</f>
        <v>0</v>
      </c>
      <c r="R73" s="208">
        <f>'Final Project Log'!R106</f>
        <v>0</v>
      </c>
      <c r="S73" s="357">
        <f>'Final Project Log'!$G$16</f>
        <v>0</v>
      </c>
      <c r="T73">
        <f>'Final Project Log'!$G$17</f>
        <v>1</v>
      </c>
    </row>
    <row r="74" spans="1:20" ht="15">
      <c r="A74">
        <f>'Final Project Log'!I107</f>
        <v>0</v>
      </c>
      <c r="B74">
        <f>'Final Project Log'!G107</f>
        <v>0</v>
      </c>
      <c r="C74" s="208">
        <f>'Final Project Log'!L107/T74</f>
        <v>0</v>
      </c>
      <c r="D74" t="s">
        <v>261</v>
      </c>
      <c r="E74" s="207">
        <f>'Final Project Log'!K107</f>
        <v>0</v>
      </c>
      <c r="F74" s="208">
        <f>'Final Project Log'!J107</f>
        <v>0</v>
      </c>
      <c r="G74">
        <f>'Final Project Log'!E107</f>
        <v>0</v>
      </c>
      <c r="H74">
        <f t="shared" si="5"/>
        <v>0</v>
      </c>
      <c r="I74">
        <f t="shared" si="6"/>
        <v>0</v>
      </c>
      <c r="J74">
        <f t="shared" si="7"/>
        <v>0</v>
      </c>
      <c r="K74">
        <f t="shared" si="8"/>
        <v>0</v>
      </c>
      <c r="L74">
        <f t="shared" si="9"/>
        <v>0</v>
      </c>
      <c r="M74">
        <f>'Final Project Log'!F107</f>
        <v>0</v>
      </c>
      <c r="N74" s="208">
        <f>'Final Project Log'!M107</f>
        <v>0</v>
      </c>
      <c r="O74" s="208">
        <f>'Final Project Log'!O107</f>
        <v>0</v>
      </c>
      <c r="P74" s="208">
        <f>'Final Project Log'!P107</f>
        <v>0</v>
      </c>
      <c r="Q74" s="208">
        <f>'Final Project Log'!Q107</f>
        <v>0</v>
      </c>
      <c r="R74" s="208">
        <f>'Final Project Log'!R107</f>
        <v>0</v>
      </c>
      <c r="S74" s="357">
        <f>'Final Project Log'!$G$16</f>
        <v>0</v>
      </c>
      <c r="T74">
        <f>'Final Project Log'!$G$17</f>
        <v>1</v>
      </c>
    </row>
    <row r="75" spans="1:20" ht="15">
      <c r="A75">
        <f>'Final Project Log'!I108</f>
        <v>0</v>
      </c>
      <c r="B75">
        <f>'Final Project Log'!G108</f>
        <v>0</v>
      </c>
      <c r="C75" s="208">
        <f>'Final Project Log'!L108/T75</f>
        <v>0</v>
      </c>
      <c r="D75" t="s">
        <v>261</v>
      </c>
      <c r="E75" s="207">
        <f>'Final Project Log'!K108</f>
        <v>0</v>
      </c>
      <c r="F75" s="208">
        <f>'Final Project Log'!J108</f>
        <v>0</v>
      </c>
      <c r="G75">
        <f>'Final Project Log'!E108</f>
        <v>0</v>
      </c>
      <c r="H75">
        <f t="shared" si="5"/>
        <v>0</v>
      </c>
      <c r="I75">
        <f t="shared" si="6"/>
        <v>0</v>
      </c>
      <c r="J75">
        <f t="shared" si="7"/>
        <v>0</v>
      </c>
      <c r="K75">
        <f t="shared" si="8"/>
        <v>0</v>
      </c>
      <c r="L75">
        <f t="shared" si="9"/>
        <v>0</v>
      </c>
      <c r="M75">
        <f>'Final Project Log'!F108</f>
        <v>0</v>
      </c>
      <c r="N75" s="208">
        <f>'Final Project Log'!M108</f>
        <v>0</v>
      </c>
      <c r="O75" s="208">
        <f>'Final Project Log'!O108</f>
        <v>0</v>
      </c>
      <c r="P75" s="208">
        <f>'Final Project Log'!P108</f>
        <v>0</v>
      </c>
      <c r="Q75" s="208">
        <f>'Final Project Log'!Q108</f>
        <v>0</v>
      </c>
      <c r="R75" s="208">
        <f>'Final Project Log'!R108</f>
        <v>0</v>
      </c>
      <c r="S75" s="357">
        <f>'Final Project Log'!$G$16</f>
        <v>0</v>
      </c>
      <c r="T75">
        <f>'Final Project Log'!$G$17</f>
        <v>1</v>
      </c>
    </row>
    <row r="76" spans="1:20" ht="15">
      <c r="A76">
        <f>'Final Project Log'!I109</f>
        <v>0</v>
      </c>
      <c r="B76">
        <f>'Final Project Log'!G109</f>
        <v>0</v>
      </c>
      <c r="C76" s="208">
        <f>'Final Project Log'!L109/T76</f>
        <v>0</v>
      </c>
      <c r="D76" t="s">
        <v>261</v>
      </c>
      <c r="E76" s="207">
        <f>'Final Project Log'!K109</f>
        <v>0</v>
      </c>
      <c r="F76" s="208">
        <f>'Final Project Log'!J109</f>
        <v>0</v>
      </c>
      <c r="G76">
        <f>'Final Project Log'!E109</f>
        <v>0</v>
      </c>
      <c r="H76">
        <f t="shared" si="5"/>
        <v>0</v>
      </c>
      <c r="I76">
        <f t="shared" si="6"/>
        <v>0</v>
      </c>
      <c r="J76">
        <f t="shared" si="7"/>
        <v>0</v>
      </c>
      <c r="K76">
        <f t="shared" si="8"/>
        <v>0</v>
      </c>
      <c r="L76">
        <f t="shared" si="9"/>
        <v>0</v>
      </c>
      <c r="M76">
        <f>'Final Project Log'!F109</f>
        <v>0</v>
      </c>
      <c r="N76" s="208">
        <f>'Final Project Log'!M109</f>
        <v>0</v>
      </c>
      <c r="O76" s="208">
        <f>'Final Project Log'!O109</f>
        <v>0</v>
      </c>
      <c r="P76" s="208">
        <f>'Final Project Log'!P109</f>
        <v>0</v>
      </c>
      <c r="Q76" s="208">
        <f>'Final Project Log'!Q109</f>
        <v>0</v>
      </c>
      <c r="R76" s="208">
        <f>'Final Project Log'!R109</f>
        <v>0</v>
      </c>
      <c r="S76" s="357">
        <f>'Final Project Log'!$G$16</f>
        <v>0</v>
      </c>
      <c r="T76">
        <f>'Final Project Log'!$G$17</f>
        <v>1</v>
      </c>
    </row>
    <row r="77" spans="1:20" ht="15">
      <c r="A77">
        <f>'Final Project Log'!I110</f>
        <v>0</v>
      </c>
      <c r="B77">
        <f>'Final Project Log'!G110</f>
        <v>0</v>
      </c>
      <c r="C77" s="208">
        <f>'Final Project Log'!L110/T77</f>
        <v>0</v>
      </c>
      <c r="D77" t="s">
        <v>261</v>
      </c>
      <c r="E77" s="207">
        <f>'Final Project Log'!K110</f>
        <v>0</v>
      </c>
      <c r="F77" s="208">
        <f>'Final Project Log'!J110</f>
        <v>0</v>
      </c>
      <c r="G77">
        <f>'Final Project Log'!E110</f>
        <v>0</v>
      </c>
      <c r="H77">
        <f t="shared" si="5"/>
        <v>0</v>
      </c>
      <c r="I77">
        <f t="shared" si="6"/>
        <v>0</v>
      </c>
      <c r="J77">
        <f t="shared" si="7"/>
        <v>0</v>
      </c>
      <c r="K77">
        <f t="shared" si="8"/>
        <v>0</v>
      </c>
      <c r="L77">
        <f t="shared" si="9"/>
        <v>0</v>
      </c>
      <c r="M77">
        <f>'Final Project Log'!F110</f>
        <v>0</v>
      </c>
      <c r="N77" s="208">
        <f>'Final Project Log'!M110</f>
        <v>0</v>
      </c>
      <c r="O77" s="208">
        <f>'Final Project Log'!O110</f>
        <v>0</v>
      </c>
      <c r="P77" s="208">
        <f>'Final Project Log'!P110</f>
        <v>0</v>
      </c>
      <c r="Q77" s="208">
        <f>'Final Project Log'!Q110</f>
        <v>0</v>
      </c>
      <c r="R77" s="208">
        <f>'Final Project Log'!R110</f>
        <v>0</v>
      </c>
      <c r="S77" s="357">
        <f>'Final Project Log'!$G$16</f>
        <v>0</v>
      </c>
      <c r="T77">
        <f>'Final Project Log'!$G$17</f>
        <v>1</v>
      </c>
    </row>
    <row r="78" spans="1:20" ht="15">
      <c r="A78">
        <f>'Final Project Log'!I111</f>
        <v>0</v>
      </c>
      <c r="B78">
        <f>'Final Project Log'!G111</f>
        <v>0</v>
      </c>
      <c r="C78" s="208">
        <f>'Final Project Log'!L111/T78</f>
        <v>0</v>
      </c>
      <c r="D78" t="s">
        <v>261</v>
      </c>
      <c r="E78" s="207">
        <f>'Final Project Log'!K111</f>
        <v>0</v>
      </c>
      <c r="F78" s="208">
        <f>'Final Project Log'!J111</f>
        <v>0</v>
      </c>
      <c r="G78">
        <f>'Final Project Log'!E111</f>
        <v>0</v>
      </c>
      <c r="H78">
        <f t="shared" si="5"/>
        <v>0</v>
      </c>
      <c r="I78">
        <f t="shared" si="6"/>
        <v>0</v>
      </c>
      <c r="J78">
        <f t="shared" si="7"/>
        <v>0</v>
      </c>
      <c r="K78">
        <f t="shared" si="8"/>
        <v>0</v>
      </c>
      <c r="L78">
        <f t="shared" si="9"/>
        <v>0</v>
      </c>
      <c r="M78">
        <f>'Final Project Log'!F111</f>
        <v>0</v>
      </c>
      <c r="N78" s="208">
        <f>'Final Project Log'!M111</f>
        <v>0</v>
      </c>
      <c r="O78" s="208">
        <f>'Final Project Log'!O111</f>
        <v>0</v>
      </c>
      <c r="P78" s="208">
        <f>'Final Project Log'!P111</f>
        <v>0</v>
      </c>
      <c r="Q78" s="208">
        <f>'Final Project Log'!Q111</f>
        <v>0</v>
      </c>
      <c r="R78" s="208">
        <f>'Final Project Log'!R111</f>
        <v>0</v>
      </c>
      <c r="S78" s="357">
        <f>'Final Project Log'!$G$16</f>
        <v>0</v>
      </c>
      <c r="T78">
        <f>'Final Project Log'!$G$17</f>
        <v>1</v>
      </c>
    </row>
    <row r="79" spans="1:20" ht="15">
      <c r="A79">
        <f>'Final Project Log'!I112</f>
        <v>0</v>
      </c>
      <c r="B79">
        <f>'Final Project Log'!G112</f>
        <v>0</v>
      </c>
      <c r="C79" s="208">
        <f>'Final Project Log'!L112/T79</f>
        <v>0</v>
      </c>
      <c r="D79" t="s">
        <v>261</v>
      </c>
      <c r="E79" s="207">
        <f>'Final Project Log'!K112</f>
        <v>0</v>
      </c>
      <c r="F79" s="208">
        <f>'Final Project Log'!J112</f>
        <v>0</v>
      </c>
      <c r="G79">
        <f>'Final Project Log'!E112</f>
        <v>0</v>
      </c>
      <c r="H79">
        <f t="shared" si="5"/>
        <v>0</v>
      </c>
      <c r="I79">
        <f t="shared" si="6"/>
        <v>0</v>
      </c>
      <c r="J79">
        <f t="shared" si="7"/>
        <v>0</v>
      </c>
      <c r="K79">
        <f t="shared" si="8"/>
        <v>0</v>
      </c>
      <c r="L79">
        <f t="shared" si="9"/>
        <v>0</v>
      </c>
      <c r="M79">
        <f>'Final Project Log'!F112</f>
        <v>0</v>
      </c>
      <c r="N79" s="208">
        <f>'Final Project Log'!M112</f>
        <v>0</v>
      </c>
      <c r="O79" s="208">
        <f>'Final Project Log'!O112</f>
        <v>0</v>
      </c>
      <c r="P79" s="208">
        <f>'Final Project Log'!P112</f>
        <v>0</v>
      </c>
      <c r="Q79" s="208">
        <f>'Final Project Log'!Q112</f>
        <v>0</v>
      </c>
      <c r="R79" s="208">
        <f>'Final Project Log'!R112</f>
        <v>0</v>
      </c>
      <c r="S79" s="357">
        <f>'Final Project Log'!$G$16</f>
        <v>0</v>
      </c>
      <c r="T79">
        <f>'Final Project Log'!$G$17</f>
        <v>1</v>
      </c>
    </row>
    <row r="80" spans="1:20" ht="15">
      <c r="A80">
        <f>'Final Project Log'!I113</f>
        <v>0</v>
      </c>
      <c r="B80">
        <f>'Final Project Log'!G113</f>
        <v>0</v>
      </c>
      <c r="C80" s="208">
        <f>'Final Project Log'!L113/T80</f>
        <v>0</v>
      </c>
      <c r="D80" t="s">
        <v>261</v>
      </c>
      <c r="E80" s="207">
        <f>'Final Project Log'!K113</f>
        <v>0</v>
      </c>
      <c r="F80" s="208">
        <f>'Final Project Log'!J113</f>
        <v>0</v>
      </c>
      <c r="G80">
        <f>'Final Project Log'!E113</f>
        <v>0</v>
      </c>
      <c r="H80">
        <f t="shared" si="5"/>
        <v>0</v>
      </c>
      <c r="I80">
        <f t="shared" si="6"/>
        <v>0</v>
      </c>
      <c r="J80">
        <f t="shared" si="7"/>
        <v>0</v>
      </c>
      <c r="K80">
        <f t="shared" si="8"/>
        <v>0</v>
      </c>
      <c r="L80">
        <f t="shared" si="9"/>
        <v>0</v>
      </c>
      <c r="M80">
        <f>'Final Project Log'!F113</f>
        <v>0</v>
      </c>
      <c r="N80" s="208">
        <f>'Final Project Log'!M113</f>
        <v>0</v>
      </c>
      <c r="O80" s="208">
        <f>'Final Project Log'!O113</f>
        <v>0</v>
      </c>
      <c r="P80" s="208">
        <f>'Final Project Log'!P113</f>
        <v>0</v>
      </c>
      <c r="Q80" s="208">
        <f>'Final Project Log'!Q113</f>
        <v>0</v>
      </c>
      <c r="R80" s="208">
        <f>'Final Project Log'!R113</f>
        <v>0</v>
      </c>
      <c r="S80" s="357">
        <f>'Final Project Log'!$G$16</f>
        <v>0</v>
      </c>
      <c r="T80">
        <f>'Final Project Log'!$G$17</f>
        <v>1</v>
      </c>
    </row>
    <row r="81" spans="1:20" ht="15">
      <c r="A81">
        <f>'Final Project Log'!I114</f>
        <v>0</v>
      </c>
      <c r="B81">
        <f>'Final Project Log'!G114</f>
        <v>0</v>
      </c>
      <c r="C81" s="208">
        <f>'Final Project Log'!L114/T81</f>
        <v>0</v>
      </c>
      <c r="D81" t="s">
        <v>261</v>
      </c>
      <c r="E81" s="207">
        <f>'Final Project Log'!K114</f>
        <v>0</v>
      </c>
      <c r="F81" s="208">
        <f>'Final Project Log'!J114</f>
        <v>0</v>
      </c>
      <c r="G81">
        <f>'Final Project Log'!E114</f>
        <v>0</v>
      </c>
      <c r="H81">
        <f t="shared" si="5"/>
        <v>0</v>
      </c>
      <c r="I81">
        <f t="shared" si="6"/>
        <v>0</v>
      </c>
      <c r="J81">
        <f t="shared" si="7"/>
        <v>0</v>
      </c>
      <c r="K81">
        <f t="shared" si="8"/>
        <v>0</v>
      </c>
      <c r="L81">
        <f t="shared" si="9"/>
        <v>0</v>
      </c>
      <c r="M81">
        <f>'Final Project Log'!F114</f>
        <v>0</v>
      </c>
      <c r="N81" s="208">
        <f>'Final Project Log'!M114</f>
        <v>0</v>
      </c>
      <c r="O81" s="208">
        <f>'Final Project Log'!O114</f>
        <v>0</v>
      </c>
      <c r="P81" s="208">
        <f>'Final Project Log'!P114</f>
        <v>0</v>
      </c>
      <c r="Q81" s="208">
        <f>'Final Project Log'!Q114</f>
        <v>0</v>
      </c>
      <c r="R81" s="208">
        <f>'Final Project Log'!R114</f>
        <v>0</v>
      </c>
      <c r="S81" s="357">
        <f>'Final Project Log'!$G$16</f>
        <v>0</v>
      </c>
      <c r="T81">
        <f>'Final Project Log'!$G$17</f>
        <v>1</v>
      </c>
    </row>
    <row r="82" spans="1:20" ht="15">
      <c r="A82">
        <f>'Final Project Log'!I115</f>
        <v>0</v>
      </c>
      <c r="B82">
        <f>'Final Project Log'!G115</f>
        <v>0</v>
      </c>
      <c r="C82" s="208">
        <f>'Final Project Log'!L115/T82</f>
        <v>0</v>
      </c>
      <c r="D82" t="s">
        <v>261</v>
      </c>
      <c r="E82" s="207">
        <f>'Final Project Log'!K115</f>
        <v>0</v>
      </c>
      <c r="F82" s="208">
        <f>'Final Project Log'!J115</f>
        <v>0</v>
      </c>
      <c r="G82">
        <f>'Final Project Log'!E115</f>
        <v>0</v>
      </c>
      <c r="H82">
        <f t="shared" si="5"/>
        <v>0</v>
      </c>
      <c r="I82">
        <f t="shared" si="6"/>
        <v>0</v>
      </c>
      <c r="J82">
        <f t="shared" si="7"/>
        <v>0</v>
      </c>
      <c r="K82">
        <f t="shared" si="8"/>
        <v>0</v>
      </c>
      <c r="L82">
        <f t="shared" si="9"/>
        <v>0</v>
      </c>
      <c r="M82">
        <f>'Final Project Log'!F115</f>
        <v>0</v>
      </c>
      <c r="N82" s="208">
        <f>'Final Project Log'!M115</f>
        <v>0</v>
      </c>
      <c r="O82" s="208">
        <f>'Final Project Log'!O115</f>
        <v>0</v>
      </c>
      <c r="P82" s="208">
        <f>'Final Project Log'!P115</f>
        <v>0</v>
      </c>
      <c r="Q82" s="208">
        <f>'Final Project Log'!Q115</f>
        <v>0</v>
      </c>
      <c r="R82" s="208">
        <f>'Final Project Log'!R115</f>
        <v>0</v>
      </c>
      <c r="S82" s="357">
        <f>'Final Project Log'!$G$16</f>
        <v>0</v>
      </c>
      <c r="T82">
        <f>'Final Project Log'!$G$17</f>
        <v>1</v>
      </c>
    </row>
    <row r="83" spans="1:20" ht="15">
      <c r="A83">
        <f>'Final Project Log'!I116</f>
        <v>0</v>
      </c>
      <c r="B83">
        <f>'Final Project Log'!G116</f>
        <v>0</v>
      </c>
      <c r="C83" s="208">
        <f>'Final Project Log'!L116/T83</f>
        <v>0</v>
      </c>
      <c r="D83" t="s">
        <v>261</v>
      </c>
      <c r="E83" s="207">
        <f>'Final Project Log'!K116</f>
        <v>0</v>
      </c>
      <c r="F83" s="208">
        <f>'Final Project Log'!J116</f>
        <v>0</v>
      </c>
      <c r="G83">
        <f>'Final Project Log'!E116</f>
        <v>0</v>
      </c>
      <c r="H83">
        <f t="shared" si="5"/>
        <v>0</v>
      </c>
      <c r="I83">
        <f t="shared" si="6"/>
        <v>0</v>
      </c>
      <c r="J83">
        <f t="shared" si="7"/>
        <v>0</v>
      </c>
      <c r="K83">
        <f t="shared" si="8"/>
        <v>0</v>
      </c>
      <c r="L83">
        <f t="shared" si="9"/>
        <v>0</v>
      </c>
      <c r="M83">
        <f>'Final Project Log'!F116</f>
        <v>0</v>
      </c>
      <c r="N83" s="208">
        <f>'Final Project Log'!M116</f>
        <v>0</v>
      </c>
      <c r="O83" s="208">
        <f>'Final Project Log'!O116</f>
        <v>0</v>
      </c>
      <c r="P83" s="208">
        <f>'Final Project Log'!P116</f>
        <v>0</v>
      </c>
      <c r="Q83" s="208">
        <f>'Final Project Log'!Q116</f>
        <v>0</v>
      </c>
      <c r="R83" s="208">
        <f>'Final Project Log'!R116</f>
        <v>0</v>
      </c>
      <c r="S83" s="357">
        <f>'Final Project Log'!$G$16</f>
        <v>0</v>
      </c>
      <c r="T83">
        <f>'Final Project Log'!$G$17</f>
        <v>1</v>
      </c>
    </row>
    <row r="84" spans="1:20" ht="15">
      <c r="A84">
        <f>'Final Project Log'!I117</f>
        <v>0</v>
      </c>
      <c r="B84">
        <f>'Final Project Log'!G117</f>
        <v>0</v>
      </c>
      <c r="C84" s="208">
        <f>'Final Project Log'!L117/T84</f>
        <v>0</v>
      </c>
      <c r="D84" t="s">
        <v>261</v>
      </c>
      <c r="E84" s="207">
        <f>'Final Project Log'!K117</f>
        <v>0</v>
      </c>
      <c r="F84" s="208">
        <f>'Final Project Log'!J117</f>
        <v>0</v>
      </c>
      <c r="G84">
        <f>'Final Project Log'!E117</f>
        <v>0</v>
      </c>
      <c r="H84">
        <f t="shared" si="5"/>
        <v>0</v>
      </c>
      <c r="I84">
        <f t="shared" si="6"/>
        <v>0</v>
      </c>
      <c r="J84">
        <f t="shared" si="7"/>
        <v>0</v>
      </c>
      <c r="K84">
        <f t="shared" si="8"/>
        <v>0</v>
      </c>
      <c r="L84">
        <f t="shared" si="9"/>
        <v>0</v>
      </c>
      <c r="M84">
        <f>'Final Project Log'!F117</f>
        <v>0</v>
      </c>
      <c r="N84" s="208">
        <f>'Final Project Log'!M117</f>
        <v>0</v>
      </c>
      <c r="O84" s="208">
        <f>'Final Project Log'!O117</f>
        <v>0</v>
      </c>
      <c r="P84" s="208">
        <f>'Final Project Log'!P117</f>
        <v>0</v>
      </c>
      <c r="Q84" s="208">
        <f>'Final Project Log'!Q117</f>
        <v>0</v>
      </c>
      <c r="R84" s="208">
        <f>'Final Project Log'!R117</f>
        <v>0</v>
      </c>
      <c r="S84" s="357">
        <f>'Final Project Log'!$G$16</f>
        <v>0</v>
      </c>
      <c r="T84">
        <f>'Final Project Log'!$G$17</f>
        <v>1</v>
      </c>
    </row>
    <row r="85" spans="1:20" ht="15">
      <c r="A85">
        <f>'Final Project Log'!I118</f>
        <v>0</v>
      </c>
      <c r="B85">
        <f>'Final Project Log'!G118</f>
        <v>0</v>
      </c>
      <c r="C85" s="208">
        <f>'Final Project Log'!L118/T85</f>
        <v>0</v>
      </c>
      <c r="D85" t="s">
        <v>261</v>
      </c>
      <c r="E85" s="207">
        <f>'Final Project Log'!K118</f>
        <v>0</v>
      </c>
      <c r="F85" s="208">
        <f>'Final Project Log'!J118</f>
        <v>0</v>
      </c>
      <c r="G85">
        <f>'Final Project Log'!E118</f>
        <v>0</v>
      </c>
      <c r="H85">
        <f t="shared" si="5"/>
        <v>0</v>
      </c>
      <c r="I85">
        <f t="shared" si="6"/>
        <v>0</v>
      </c>
      <c r="J85">
        <f t="shared" si="7"/>
        <v>0</v>
      </c>
      <c r="K85">
        <f t="shared" si="8"/>
        <v>0</v>
      </c>
      <c r="L85">
        <f t="shared" si="9"/>
        <v>0</v>
      </c>
      <c r="M85">
        <f>'Final Project Log'!F118</f>
        <v>0</v>
      </c>
      <c r="N85" s="208">
        <f>'Final Project Log'!M118</f>
        <v>0</v>
      </c>
      <c r="O85" s="208">
        <f>'Final Project Log'!O118</f>
        <v>0</v>
      </c>
      <c r="P85" s="208">
        <f>'Final Project Log'!P118</f>
        <v>0</v>
      </c>
      <c r="Q85" s="208">
        <f>'Final Project Log'!Q118</f>
        <v>0</v>
      </c>
      <c r="R85" s="208">
        <f>'Final Project Log'!R118</f>
        <v>0</v>
      </c>
      <c r="S85" s="357">
        <f>'Final Project Log'!$G$16</f>
        <v>0</v>
      </c>
      <c r="T85">
        <f>'Final Project Log'!$G$17</f>
        <v>1</v>
      </c>
    </row>
    <row r="86" spans="1:20" ht="15">
      <c r="A86">
        <f>'Final Project Log'!I119</f>
        <v>0</v>
      </c>
      <c r="B86">
        <f>'Final Project Log'!G119</f>
        <v>0</v>
      </c>
      <c r="C86" s="208">
        <f>'Final Project Log'!L119/T86</f>
        <v>0</v>
      </c>
      <c r="D86" t="s">
        <v>261</v>
      </c>
      <c r="E86" s="207">
        <f>'Final Project Log'!K119</f>
        <v>0</v>
      </c>
      <c r="F86" s="208">
        <f>'Final Project Log'!J119</f>
        <v>0</v>
      </c>
      <c r="G86">
        <f>'Final Project Log'!E119</f>
        <v>0</v>
      </c>
      <c r="H86">
        <f t="shared" si="5"/>
        <v>0</v>
      </c>
      <c r="I86">
        <f t="shared" si="6"/>
        <v>0</v>
      </c>
      <c r="J86">
        <f t="shared" si="7"/>
        <v>0</v>
      </c>
      <c r="K86">
        <f t="shared" si="8"/>
        <v>0</v>
      </c>
      <c r="L86">
        <f t="shared" si="9"/>
        <v>0</v>
      </c>
      <c r="M86">
        <f>'Final Project Log'!F119</f>
        <v>0</v>
      </c>
      <c r="N86" s="208">
        <f>'Final Project Log'!M119</f>
        <v>0</v>
      </c>
      <c r="O86" s="208">
        <f>'Final Project Log'!O119</f>
        <v>0</v>
      </c>
      <c r="P86" s="208">
        <f>'Final Project Log'!P119</f>
        <v>0</v>
      </c>
      <c r="Q86" s="208">
        <f>'Final Project Log'!Q119</f>
        <v>0</v>
      </c>
      <c r="R86" s="208">
        <f>'Final Project Log'!R119</f>
        <v>0</v>
      </c>
      <c r="S86" s="357">
        <f>'Final Project Log'!$G$16</f>
        <v>0</v>
      </c>
      <c r="T86">
        <f>'Final Project Log'!$G$17</f>
        <v>1</v>
      </c>
    </row>
    <row r="87" spans="1:20" ht="15">
      <c r="A87">
        <f>'Final Project Log'!I120</f>
        <v>0</v>
      </c>
      <c r="B87">
        <f>'Final Project Log'!G120</f>
        <v>0</v>
      </c>
      <c r="C87" s="208">
        <f>'Final Project Log'!L120/T87</f>
        <v>0</v>
      </c>
      <c r="D87" t="s">
        <v>261</v>
      </c>
      <c r="E87" s="207">
        <f>'Final Project Log'!K120</f>
        <v>0</v>
      </c>
      <c r="F87" s="208">
        <f>'Final Project Log'!J120</f>
        <v>0</v>
      </c>
      <c r="G87">
        <f>'Final Project Log'!E120</f>
        <v>0</v>
      </c>
      <c r="H87">
        <f t="shared" si="5"/>
        <v>0</v>
      </c>
      <c r="I87">
        <f t="shared" si="6"/>
        <v>0</v>
      </c>
      <c r="J87">
        <f t="shared" si="7"/>
        <v>0</v>
      </c>
      <c r="K87">
        <f t="shared" si="8"/>
        <v>0</v>
      </c>
      <c r="L87">
        <f t="shared" si="9"/>
        <v>0</v>
      </c>
      <c r="M87">
        <f>'Final Project Log'!F120</f>
        <v>0</v>
      </c>
      <c r="N87" s="208">
        <f>'Final Project Log'!M120</f>
        <v>0</v>
      </c>
      <c r="O87" s="208">
        <f>'Final Project Log'!O120</f>
        <v>0</v>
      </c>
      <c r="P87" s="208">
        <f>'Final Project Log'!P120</f>
        <v>0</v>
      </c>
      <c r="Q87" s="208">
        <f>'Final Project Log'!Q120</f>
        <v>0</v>
      </c>
      <c r="R87" s="208">
        <f>'Final Project Log'!R120</f>
        <v>0</v>
      </c>
      <c r="S87" s="357">
        <f>'Final Project Log'!$G$16</f>
        <v>0</v>
      </c>
      <c r="T87">
        <f>'Final Project Log'!$G$17</f>
        <v>1</v>
      </c>
    </row>
    <row r="88" spans="1:20" ht="15">
      <c r="A88">
        <f>'Final Project Log'!I121</f>
        <v>0</v>
      </c>
      <c r="B88">
        <f>'Final Project Log'!G121</f>
        <v>0</v>
      </c>
      <c r="C88" s="208">
        <f>'Final Project Log'!L121/T88</f>
        <v>0</v>
      </c>
      <c r="D88" t="s">
        <v>261</v>
      </c>
      <c r="E88" s="207">
        <f>'Final Project Log'!K121</f>
        <v>0</v>
      </c>
      <c r="F88" s="208">
        <f>'Final Project Log'!J121</f>
        <v>0</v>
      </c>
      <c r="G88">
        <f>'Final Project Log'!E121</f>
        <v>0</v>
      </c>
      <c r="H88">
        <f t="shared" si="5"/>
        <v>0</v>
      </c>
      <c r="I88">
        <f t="shared" si="6"/>
        <v>0</v>
      </c>
      <c r="J88">
        <f t="shared" si="7"/>
        <v>0</v>
      </c>
      <c r="K88">
        <f t="shared" si="8"/>
        <v>0</v>
      </c>
      <c r="L88">
        <f t="shared" si="9"/>
        <v>0</v>
      </c>
      <c r="M88">
        <f>'Final Project Log'!F121</f>
        <v>0</v>
      </c>
      <c r="N88" s="208">
        <f>'Final Project Log'!M121</f>
        <v>0</v>
      </c>
      <c r="O88" s="208">
        <f>'Final Project Log'!O121</f>
        <v>0</v>
      </c>
      <c r="P88" s="208">
        <f>'Final Project Log'!P121</f>
        <v>0</v>
      </c>
      <c r="Q88" s="208">
        <f>'Final Project Log'!Q121</f>
        <v>0</v>
      </c>
      <c r="R88" s="208">
        <f>'Final Project Log'!R121</f>
        <v>0</v>
      </c>
      <c r="S88" s="357">
        <f>'Final Project Log'!$G$16</f>
        <v>0</v>
      </c>
      <c r="T88">
        <f>'Final Project Log'!$G$17</f>
        <v>1</v>
      </c>
    </row>
    <row r="89" spans="1:20" ht="15">
      <c r="A89">
        <f>'Final Project Log'!I122</f>
        <v>0</v>
      </c>
      <c r="B89">
        <f>'Final Project Log'!G122</f>
        <v>0</v>
      </c>
      <c r="C89" s="208">
        <f>'Final Project Log'!L122/T89</f>
        <v>0</v>
      </c>
      <c r="D89" t="s">
        <v>261</v>
      </c>
      <c r="E89" s="207">
        <f>'Final Project Log'!K122</f>
        <v>0</v>
      </c>
      <c r="F89" s="208">
        <f>'Final Project Log'!J122</f>
        <v>0</v>
      </c>
      <c r="G89">
        <f>'Final Project Log'!E122</f>
        <v>0</v>
      </c>
      <c r="H89">
        <f t="shared" si="5"/>
        <v>0</v>
      </c>
      <c r="I89">
        <f t="shared" si="6"/>
        <v>0</v>
      </c>
      <c r="J89">
        <f t="shared" si="7"/>
        <v>0</v>
      </c>
      <c r="K89">
        <f t="shared" si="8"/>
        <v>0</v>
      </c>
      <c r="L89">
        <f t="shared" si="9"/>
        <v>0</v>
      </c>
      <c r="M89">
        <f>'Final Project Log'!F122</f>
        <v>0</v>
      </c>
      <c r="N89" s="208">
        <f>'Final Project Log'!M122</f>
        <v>0</v>
      </c>
      <c r="O89" s="208">
        <f>'Final Project Log'!O122</f>
        <v>0</v>
      </c>
      <c r="P89" s="208">
        <f>'Final Project Log'!P122</f>
        <v>0</v>
      </c>
      <c r="Q89" s="208">
        <f>'Final Project Log'!Q122</f>
        <v>0</v>
      </c>
      <c r="R89" s="208">
        <f>'Final Project Log'!R122</f>
        <v>0</v>
      </c>
      <c r="S89" s="357">
        <f>'Final Project Log'!$G$16</f>
        <v>0</v>
      </c>
      <c r="T89">
        <f>'Final Project Log'!$G$17</f>
        <v>1</v>
      </c>
    </row>
    <row r="90" spans="1:20" ht="15">
      <c r="A90">
        <f>'Final Project Log'!I123</f>
        <v>0</v>
      </c>
      <c r="B90">
        <f>'Final Project Log'!G123</f>
        <v>0</v>
      </c>
      <c r="C90" s="208">
        <f>'Final Project Log'!L123/T90</f>
        <v>0</v>
      </c>
      <c r="D90" t="s">
        <v>261</v>
      </c>
      <c r="E90" s="207">
        <f>'Final Project Log'!K123</f>
        <v>0</v>
      </c>
      <c r="F90" s="208">
        <f>'Final Project Log'!J123</f>
        <v>0</v>
      </c>
      <c r="G90">
        <f>'Final Project Log'!E123</f>
        <v>0</v>
      </c>
      <c r="H90">
        <f t="shared" si="5"/>
        <v>0</v>
      </c>
      <c r="I90">
        <f t="shared" si="6"/>
        <v>0</v>
      </c>
      <c r="J90">
        <f t="shared" si="7"/>
        <v>0</v>
      </c>
      <c r="K90">
        <f t="shared" si="8"/>
        <v>0</v>
      </c>
      <c r="L90">
        <f t="shared" si="9"/>
        <v>0</v>
      </c>
      <c r="M90">
        <f>'Final Project Log'!F123</f>
        <v>0</v>
      </c>
      <c r="N90" s="208">
        <f>'Final Project Log'!M123</f>
        <v>0</v>
      </c>
      <c r="O90" s="208">
        <f>'Final Project Log'!O123</f>
        <v>0</v>
      </c>
      <c r="P90" s="208">
        <f>'Final Project Log'!P123</f>
        <v>0</v>
      </c>
      <c r="Q90" s="208">
        <f>'Final Project Log'!Q123</f>
        <v>0</v>
      </c>
      <c r="R90" s="208">
        <f>'Final Project Log'!R123</f>
        <v>0</v>
      </c>
      <c r="S90" s="357">
        <f>'Final Project Log'!$G$16</f>
        <v>0</v>
      </c>
      <c r="T90">
        <f>'Final Project Log'!$G$17</f>
        <v>1</v>
      </c>
    </row>
    <row r="91" spans="1:20" ht="15">
      <c r="A91">
        <f>'Final Project Log'!I124</f>
        <v>0</v>
      </c>
      <c r="B91">
        <f>'Final Project Log'!G124</f>
        <v>0</v>
      </c>
      <c r="C91" s="208">
        <f>'Final Project Log'!L124/T91</f>
        <v>0</v>
      </c>
      <c r="D91" t="s">
        <v>261</v>
      </c>
      <c r="E91" s="207">
        <f>'Final Project Log'!K124</f>
        <v>0</v>
      </c>
      <c r="F91" s="208">
        <f>'Final Project Log'!J124</f>
        <v>0</v>
      </c>
      <c r="G91">
        <f>'Final Project Log'!E124</f>
        <v>0</v>
      </c>
      <c r="H91">
        <f t="shared" si="5"/>
        <v>0</v>
      </c>
      <c r="I91">
        <f t="shared" si="6"/>
        <v>0</v>
      </c>
      <c r="J91">
        <f t="shared" si="7"/>
        <v>0</v>
      </c>
      <c r="K91">
        <f t="shared" si="8"/>
        <v>0</v>
      </c>
      <c r="L91">
        <f t="shared" si="9"/>
        <v>0</v>
      </c>
      <c r="M91">
        <f>'Final Project Log'!F124</f>
        <v>0</v>
      </c>
      <c r="N91" s="208">
        <f>'Final Project Log'!M124</f>
        <v>0</v>
      </c>
      <c r="O91" s="208">
        <f>'Final Project Log'!O124</f>
        <v>0</v>
      </c>
      <c r="P91" s="208">
        <f>'Final Project Log'!P124</f>
        <v>0</v>
      </c>
      <c r="Q91" s="208">
        <f>'Final Project Log'!Q124</f>
        <v>0</v>
      </c>
      <c r="R91" s="208">
        <f>'Final Project Log'!R124</f>
        <v>0</v>
      </c>
      <c r="S91" s="357">
        <f>'Final Project Log'!$G$16</f>
        <v>0</v>
      </c>
      <c r="T91">
        <f>'Final Project Log'!$G$17</f>
        <v>1</v>
      </c>
    </row>
    <row r="92" spans="1:20" ht="15">
      <c r="A92">
        <f>'Final Project Log'!I125</f>
        <v>0</v>
      </c>
      <c r="B92">
        <f>'Final Project Log'!G125</f>
        <v>0</v>
      </c>
      <c r="C92" s="208">
        <f>'Final Project Log'!L125/T92</f>
        <v>0</v>
      </c>
      <c r="D92" t="s">
        <v>261</v>
      </c>
      <c r="E92" s="207">
        <f>'Final Project Log'!K125</f>
        <v>0</v>
      </c>
      <c r="F92" s="208">
        <f>'Final Project Log'!J125</f>
        <v>0</v>
      </c>
      <c r="G92">
        <f>'Final Project Log'!E125</f>
        <v>0</v>
      </c>
      <c r="H92">
        <f t="shared" si="5"/>
        <v>0</v>
      </c>
      <c r="I92">
        <f t="shared" si="6"/>
        <v>0</v>
      </c>
      <c r="J92">
        <f t="shared" si="7"/>
        <v>0</v>
      </c>
      <c r="K92">
        <f t="shared" si="8"/>
        <v>0</v>
      </c>
      <c r="L92">
        <f t="shared" si="9"/>
        <v>0</v>
      </c>
      <c r="M92">
        <f>'Final Project Log'!F125</f>
        <v>0</v>
      </c>
      <c r="N92" s="208">
        <f>'Final Project Log'!M125</f>
        <v>0</v>
      </c>
      <c r="O92" s="208">
        <f>'Final Project Log'!O125</f>
        <v>0</v>
      </c>
      <c r="P92" s="208">
        <f>'Final Project Log'!P125</f>
        <v>0</v>
      </c>
      <c r="Q92" s="208">
        <f>'Final Project Log'!Q125</f>
        <v>0</v>
      </c>
      <c r="R92" s="208">
        <f>'Final Project Log'!R125</f>
        <v>0</v>
      </c>
      <c r="S92" s="357">
        <f>'Final Project Log'!$G$16</f>
        <v>0</v>
      </c>
      <c r="T92">
        <f>'Final Project Log'!$G$17</f>
        <v>1</v>
      </c>
    </row>
    <row r="93" spans="1:20" ht="15">
      <c r="A93">
        <f>'Final Project Log'!I126</f>
        <v>0</v>
      </c>
      <c r="B93">
        <f>'Final Project Log'!G126</f>
        <v>0</v>
      </c>
      <c r="C93" s="208">
        <f>'Final Project Log'!L126/T93</f>
        <v>0</v>
      </c>
      <c r="D93" t="s">
        <v>261</v>
      </c>
      <c r="E93" s="207">
        <f>'Final Project Log'!K126</f>
        <v>0</v>
      </c>
      <c r="F93" s="208">
        <f>'Final Project Log'!J126</f>
        <v>0</v>
      </c>
      <c r="G93">
        <f>'Final Project Log'!E126</f>
        <v>0</v>
      </c>
      <c r="H93">
        <f t="shared" si="5"/>
        <v>0</v>
      </c>
      <c r="I93">
        <f t="shared" si="6"/>
        <v>0</v>
      </c>
      <c r="J93">
        <f t="shared" si="7"/>
        <v>0</v>
      </c>
      <c r="K93">
        <f t="shared" si="8"/>
        <v>0</v>
      </c>
      <c r="L93">
        <f t="shared" si="9"/>
        <v>0</v>
      </c>
      <c r="M93">
        <f>'Final Project Log'!F126</f>
        <v>0</v>
      </c>
      <c r="N93" s="208">
        <f>'Final Project Log'!M126</f>
        <v>0</v>
      </c>
      <c r="O93" s="208">
        <f>'Final Project Log'!O126</f>
        <v>0</v>
      </c>
      <c r="P93" s="208">
        <f>'Final Project Log'!P126</f>
        <v>0</v>
      </c>
      <c r="Q93" s="208">
        <f>'Final Project Log'!Q126</f>
        <v>0</v>
      </c>
      <c r="R93" s="208">
        <f>'Final Project Log'!R126</f>
        <v>0</v>
      </c>
      <c r="S93" s="357">
        <f>'Final Project Log'!$G$16</f>
        <v>0</v>
      </c>
      <c r="T93">
        <f>'Final Project Log'!$G$17</f>
        <v>1</v>
      </c>
    </row>
    <row r="94" spans="1:20" ht="15">
      <c r="A94">
        <f>'Final Project Log'!I127</f>
        <v>0</v>
      </c>
      <c r="B94">
        <f>'Final Project Log'!G127</f>
        <v>0</v>
      </c>
      <c r="C94" s="208">
        <f>'Final Project Log'!L127/T94</f>
        <v>0</v>
      </c>
      <c r="D94" t="s">
        <v>261</v>
      </c>
      <c r="E94" s="207">
        <f>'Final Project Log'!K127</f>
        <v>0</v>
      </c>
      <c r="F94" s="208">
        <f>'Final Project Log'!J127</f>
        <v>0</v>
      </c>
      <c r="G94">
        <f>'Final Project Log'!E127</f>
        <v>0</v>
      </c>
      <c r="H94">
        <f t="shared" si="5"/>
        <v>0</v>
      </c>
      <c r="I94">
        <f t="shared" si="6"/>
        <v>0</v>
      </c>
      <c r="J94">
        <f t="shared" si="7"/>
        <v>0</v>
      </c>
      <c r="K94">
        <f t="shared" si="8"/>
        <v>0</v>
      </c>
      <c r="L94">
        <f t="shared" si="9"/>
        <v>0</v>
      </c>
      <c r="M94">
        <f>'Final Project Log'!F127</f>
        <v>0</v>
      </c>
      <c r="N94" s="208">
        <f>'Final Project Log'!M127</f>
        <v>0</v>
      </c>
      <c r="O94" s="208">
        <f>'Final Project Log'!O127</f>
        <v>0</v>
      </c>
      <c r="P94" s="208">
        <f>'Final Project Log'!P127</f>
        <v>0</v>
      </c>
      <c r="Q94" s="208">
        <f>'Final Project Log'!Q127</f>
        <v>0</v>
      </c>
      <c r="R94" s="208">
        <f>'Final Project Log'!R127</f>
        <v>0</v>
      </c>
      <c r="S94" s="357">
        <f>'Final Project Log'!$G$16</f>
        <v>0</v>
      </c>
      <c r="T94">
        <f>'Final Project Log'!$G$17</f>
        <v>1</v>
      </c>
    </row>
    <row r="95" spans="1:20" ht="15">
      <c r="A95">
        <f>'Final Project Log'!I128</f>
        <v>0</v>
      </c>
      <c r="B95">
        <f>'Final Project Log'!G128</f>
        <v>0</v>
      </c>
      <c r="C95" s="208">
        <f>'Final Project Log'!L128/T95</f>
        <v>0</v>
      </c>
      <c r="D95" t="s">
        <v>261</v>
      </c>
      <c r="E95" s="207">
        <f>'Final Project Log'!K128</f>
        <v>0</v>
      </c>
      <c r="F95" s="208">
        <f>'Final Project Log'!J128</f>
        <v>0</v>
      </c>
      <c r="G95">
        <f>'Final Project Log'!E128</f>
        <v>0</v>
      </c>
      <c r="H95">
        <f t="shared" si="5"/>
        <v>0</v>
      </c>
      <c r="I95">
        <f t="shared" si="6"/>
        <v>0</v>
      </c>
      <c r="J95">
        <f t="shared" si="7"/>
        <v>0</v>
      </c>
      <c r="K95">
        <f t="shared" si="8"/>
        <v>0</v>
      </c>
      <c r="L95">
        <f t="shared" si="9"/>
        <v>0</v>
      </c>
      <c r="M95">
        <f>'Final Project Log'!F128</f>
        <v>0</v>
      </c>
      <c r="N95" s="208">
        <f>'Final Project Log'!M128</f>
        <v>0</v>
      </c>
      <c r="O95" s="208">
        <f>'Final Project Log'!O128</f>
        <v>0</v>
      </c>
      <c r="P95" s="208">
        <f>'Final Project Log'!P128</f>
        <v>0</v>
      </c>
      <c r="Q95" s="208">
        <f>'Final Project Log'!Q128</f>
        <v>0</v>
      </c>
      <c r="R95" s="208">
        <f>'Final Project Log'!R128</f>
        <v>0</v>
      </c>
      <c r="S95" s="357">
        <f>'Final Project Log'!$G$16</f>
        <v>0</v>
      </c>
      <c r="T95">
        <f>'Final Project Log'!$G$17</f>
        <v>1</v>
      </c>
    </row>
    <row r="96" spans="1:20" ht="15">
      <c r="A96">
        <f>'Final Project Log'!I129</f>
        <v>0</v>
      </c>
      <c r="B96">
        <f>'Final Project Log'!G129</f>
        <v>0</v>
      </c>
      <c r="C96" s="208">
        <f>'Final Project Log'!L129/T96</f>
        <v>0</v>
      </c>
      <c r="D96" t="s">
        <v>261</v>
      </c>
      <c r="E96" s="207">
        <f>'Final Project Log'!K129</f>
        <v>0</v>
      </c>
      <c r="F96" s="208">
        <f>'Final Project Log'!J129</f>
        <v>0</v>
      </c>
      <c r="G96">
        <f>'Final Project Log'!E129</f>
        <v>0</v>
      </c>
      <c r="H96">
        <f t="shared" si="5"/>
        <v>0</v>
      </c>
      <c r="I96">
        <f t="shared" si="6"/>
        <v>0</v>
      </c>
      <c r="J96">
        <f t="shared" si="7"/>
        <v>0</v>
      </c>
      <c r="K96">
        <f t="shared" si="8"/>
        <v>0</v>
      </c>
      <c r="L96">
        <f t="shared" si="9"/>
        <v>0</v>
      </c>
      <c r="M96">
        <f>'Final Project Log'!F129</f>
        <v>0</v>
      </c>
      <c r="N96" s="208">
        <f>'Final Project Log'!M129</f>
        <v>0</v>
      </c>
      <c r="O96" s="208">
        <f>'Final Project Log'!O129</f>
        <v>0</v>
      </c>
      <c r="P96" s="208">
        <f>'Final Project Log'!P129</f>
        <v>0</v>
      </c>
      <c r="Q96" s="208">
        <f>'Final Project Log'!Q129</f>
        <v>0</v>
      </c>
      <c r="R96" s="208">
        <f>'Final Project Log'!R129</f>
        <v>0</v>
      </c>
      <c r="S96" s="357">
        <f>'Final Project Log'!$G$16</f>
        <v>0</v>
      </c>
      <c r="T96">
        <f>'Final Project Log'!$G$17</f>
        <v>1</v>
      </c>
    </row>
    <row r="97" spans="1:20" ht="15">
      <c r="A97">
        <f>'Final Project Log'!I130</f>
        <v>0</v>
      </c>
      <c r="B97">
        <f>'Final Project Log'!G130</f>
        <v>0</v>
      </c>
      <c r="C97" s="208">
        <f>'Final Project Log'!L130/T97</f>
        <v>0</v>
      </c>
      <c r="D97" t="s">
        <v>261</v>
      </c>
      <c r="E97" s="207">
        <f>'Final Project Log'!K130</f>
        <v>0</v>
      </c>
      <c r="F97" s="208">
        <f>'Final Project Log'!J130</f>
        <v>0</v>
      </c>
      <c r="G97">
        <f>'Final Project Log'!E130</f>
        <v>0</v>
      </c>
      <c r="H97">
        <f t="shared" si="5"/>
        <v>0</v>
      </c>
      <c r="I97">
        <f t="shared" si="6"/>
        <v>0</v>
      </c>
      <c r="J97">
        <f t="shared" si="7"/>
        <v>0</v>
      </c>
      <c r="K97">
        <f t="shared" si="8"/>
        <v>0</v>
      </c>
      <c r="L97">
        <f t="shared" si="9"/>
        <v>0</v>
      </c>
      <c r="M97">
        <f>'Final Project Log'!F130</f>
        <v>0</v>
      </c>
      <c r="N97" s="208">
        <f>'Final Project Log'!M130</f>
        <v>0</v>
      </c>
      <c r="O97" s="208">
        <f>'Final Project Log'!O130</f>
        <v>0</v>
      </c>
      <c r="P97" s="208">
        <f>'Final Project Log'!P130</f>
        <v>0</v>
      </c>
      <c r="Q97" s="208">
        <f>'Final Project Log'!Q130</f>
        <v>0</v>
      </c>
      <c r="R97" s="208">
        <f>'Final Project Log'!R130</f>
        <v>0</v>
      </c>
      <c r="S97" s="357">
        <f>'Final Project Log'!$G$16</f>
        <v>0</v>
      </c>
      <c r="T97">
        <f>'Final Project Log'!$G$17</f>
        <v>1</v>
      </c>
    </row>
    <row r="98" spans="1:20" ht="15">
      <c r="A98">
        <f>'Final Project Log'!I131</f>
        <v>0</v>
      </c>
      <c r="B98">
        <f>'Final Project Log'!G131</f>
        <v>0</v>
      </c>
      <c r="C98" s="208">
        <f>'Final Project Log'!L131/T98</f>
        <v>0</v>
      </c>
      <c r="D98" t="s">
        <v>261</v>
      </c>
      <c r="E98" s="207">
        <f>'Final Project Log'!K131</f>
        <v>0</v>
      </c>
      <c r="F98" s="208">
        <f>'Final Project Log'!J131</f>
        <v>0</v>
      </c>
      <c r="G98">
        <f>'Final Project Log'!E131</f>
        <v>0</v>
      </c>
      <c r="H98">
        <f t="shared" si="5"/>
        <v>0</v>
      </c>
      <c r="I98">
        <f t="shared" si="6"/>
        <v>0</v>
      </c>
      <c r="J98">
        <f t="shared" si="7"/>
        <v>0</v>
      </c>
      <c r="K98">
        <f t="shared" si="8"/>
        <v>0</v>
      </c>
      <c r="L98">
        <f t="shared" si="9"/>
        <v>0</v>
      </c>
      <c r="M98">
        <f>'Final Project Log'!F131</f>
        <v>0</v>
      </c>
      <c r="N98" s="208">
        <f>'Final Project Log'!M131</f>
        <v>0</v>
      </c>
      <c r="O98" s="208">
        <f>'Final Project Log'!O131</f>
        <v>0</v>
      </c>
      <c r="P98" s="208">
        <f>'Final Project Log'!P131</f>
        <v>0</v>
      </c>
      <c r="Q98" s="208">
        <f>'Final Project Log'!Q131</f>
        <v>0</v>
      </c>
      <c r="R98" s="208">
        <f>'Final Project Log'!R131</f>
        <v>0</v>
      </c>
      <c r="S98" s="357">
        <f>'Final Project Log'!$G$16</f>
        <v>0</v>
      </c>
      <c r="T98">
        <f>'Final Project Log'!$G$17</f>
        <v>1</v>
      </c>
    </row>
    <row r="99" spans="1:20" ht="15">
      <c r="A99">
        <f>'Final Project Log'!I132</f>
        <v>0</v>
      </c>
      <c r="B99">
        <f>'Final Project Log'!G132</f>
        <v>0</v>
      </c>
      <c r="C99" s="208">
        <f>'Final Project Log'!L132/T99</f>
        <v>0</v>
      </c>
      <c r="D99" t="s">
        <v>261</v>
      </c>
      <c r="E99" s="207">
        <f>'Final Project Log'!K132</f>
        <v>0</v>
      </c>
      <c r="F99" s="208">
        <f>'Final Project Log'!J132</f>
        <v>0</v>
      </c>
      <c r="G99">
        <f>'Final Project Log'!E132</f>
        <v>0</v>
      </c>
      <c r="H99">
        <f t="shared" si="5"/>
        <v>0</v>
      </c>
      <c r="I99">
        <f t="shared" si="6"/>
        <v>0</v>
      </c>
      <c r="J99">
        <f t="shared" si="7"/>
        <v>0</v>
      </c>
      <c r="K99">
        <f t="shared" si="8"/>
        <v>0</v>
      </c>
      <c r="L99">
        <f t="shared" si="9"/>
        <v>0</v>
      </c>
      <c r="M99">
        <f>'Final Project Log'!F132</f>
        <v>0</v>
      </c>
      <c r="N99" s="208">
        <f>'Final Project Log'!M132</f>
        <v>0</v>
      </c>
      <c r="O99" s="208">
        <f>'Final Project Log'!O132</f>
        <v>0</v>
      </c>
      <c r="P99" s="208">
        <f>'Final Project Log'!P132</f>
        <v>0</v>
      </c>
      <c r="Q99" s="208">
        <f>'Final Project Log'!Q132</f>
        <v>0</v>
      </c>
      <c r="R99" s="208">
        <f>'Final Project Log'!R132</f>
        <v>0</v>
      </c>
      <c r="S99" s="357">
        <f>'Final Project Log'!$G$16</f>
        <v>0</v>
      </c>
      <c r="T99">
        <f>'Final Project Log'!$G$17</f>
        <v>1</v>
      </c>
    </row>
    <row r="100" spans="1:20" ht="15">
      <c r="A100">
        <f>'Final Project Log'!I133</f>
        <v>0</v>
      </c>
      <c r="B100">
        <f>'Final Project Log'!G133</f>
        <v>0</v>
      </c>
      <c r="C100" s="208">
        <f>'Final Project Log'!L133/T100</f>
        <v>0</v>
      </c>
      <c r="D100" t="s">
        <v>261</v>
      </c>
      <c r="E100" s="207">
        <f>'Final Project Log'!K133</f>
        <v>0</v>
      </c>
      <c r="F100" s="208">
        <f>'Final Project Log'!J133</f>
        <v>0</v>
      </c>
      <c r="G100">
        <f>'Final Project Log'!E133</f>
        <v>0</v>
      </c>
      <c r="H100">
        <f t="shared" si="5"/>
        <v>0</v>
      </c>
      <c r="I100">
        <f t="shared" si="6"/>
        <v>0</v>
      </c>
      <c r="J100">
        <f t="shared" si="7"/>
        <v>0</v>
      </c>
      <c r="K100">
        <f t="shared" si="8"/>
        <v>0</v>
      </c>
      <c r="L100">
        <f t="shared" si="9"/>
        <v>0</v>
      </c>
      <c r="M100">
        <f>'Final Project Log'!F133</f>
        <v>0</v>
      </c>
      <c r="N100" s="208">
        <f>'Final Project Log'!M133</f>
        <v>0</v>
      </c>
      <c r="O100" s="208">
        <f>'Final Project Log'!O133</f>
        <v>0</v>
      </c>
      <c r="P100" s="208">
        <f>'Final Project Log'!P133</f>
        <v>0</v>
      </c>
      <c r="Q100" s="208">
        <f>'Final Project Log'!Q133</f>
        <v>0</v>
      </c>
      <c r="R100" s="208">
        <f>'Final Project Log'!R133</f>
        <v>0</v>
      </c>
      <c r="S100" s="357">
        <f>'Final Project Log'!$G$16</f>
        <v>0</v>
      </c>
      <c r="T100">
        <f>'Final Project Log'!$G$17</f>
        <v>1</v>
      </c>
    </row>
    <row r="101" spans="1:20" ht="15">
      <c r="A101">
        <f>'Final Project Log'!I134</f>
        <v>0</v>
      </c>
      <c r="B101">
        <f>'Final Project Log'!G134</f>
        <v>0</v>
      </c>
      <c r="C101" s="208">
        <f>'Final Project Log'!L134/T101</f>
        <v>0</v>
      </c>
      <c r="D101" t="s">
        <v>261</v>
      </c>
      <c r="E101" s="207">
        <f>'Final Project Log'!K134</f>
        <v>0</v>
      </c>
      <c r="F101" s="208">
        <f>'Final Project Log'!J134</f>
        <v>0</v>
      </c>
      <c r="G101">
        <f>'Final Project Log'!E134</f>
        <v>0</v>
      </c>
      <c r="H101">
        <f t="shared" si="5"/>
        <v>0</v>
      </c>
      <c r="I101">
        <f t="shared" si="6"/>
        <v>0</v>
      </c>
      <c r="J101">
        <f t="shared" si="7"/>
        <v>0</v>
      </c>
      <c r="K101">
        <f t="shared" si="8"/>
        <v>0</v>
      </c>
      <c r="L101">
        <f t="shared" si="9"/>
        <v>0</v>
      </c>
      <c r="M101">
        <f>'Final Project Log'!F134</f>
        <v>0</v>
      </c>
      <c r="N101" s="208">
        <f>'Final Project Log'!M134</f>
        <v>0</v>
      </c>
      <c r="O101" s="208">
        <f>'Final Project Log'!O134</f>
        <v>0</v>
      </c>
      <c r="P101" s="208">
        <f>'Final Project Log'!P134</f>
        <v>0</v>
      </c>
      <c r="Q101" s="208">
        <f>'Final Project Log'!Q134</f>
        <v>0</v>
      </c>
      <c r="R101" s="208">
        <f>'Final Project Log'!R134</f>
        <v>0</v>
      </c>
      <c r="S101" s="357">
        <f>'Final Project Log'!$G$16</f>
        <v>0</v>
      </c>
      <c r="T101">
        <f>'Final Project Log'!$G$17</f>
        <v>1</v>
      </c>
    </row>
    <row r="102" spans="1:20" ht="15">
      <c r="A102">
        <f>'Final Project Log'!I135</f>
        <v>0</v>
      </c>
      <c r="B102">
        <f>'Final Project Log'!G135</f>
        <v>0</v>
      </c>
      <c r="C102" s="208">
        <f>'Final Project Log'!L135/T102</f>
        <v>0</v>
      </c>
      <c r="D102" t="s">
        <v>261</v>
      </c>
      <c r="E102" s="207">
        <f>'Final Project Log'!K135</f>
        <v>0</v>
      </c>
      <c r="F102" s="208">
        <f>'Final Project Log'!J135</f>
        <v>0</v>
      </c>
      <c r="G102">
        <f>'Final Project Log'!E135</f>
        <v>0</v>
      </c>
      <c r="H102">
        <f t="shared" si="5"/>
        <v>0</v>
      </c>
      <c r="I102">
        <f t="shared" si="6"/>
        <v>0</v>
      </c>
      <c r="J102">
        <f t="shared" si="7"/>
        <v>0</v>
      </c>
      <c r="K102">
        <f t="shared" si="8"/>
        <v>0</v>
      </c>
      <c r="L102">
        <f t="shared" si="9"/>
        <v>0</v>
      </c>
      <c r="M102">
        <f>'Final Project Log'!F135</f>
        <v>0</v>
      </c>
      <c r="N102" s="208">
        <f>'Final Project Log'!M135</f>
        <v>0</v>
      </c>
      <c r="O102" s="208">
        <f>'Final Project Log'!O135</f>
        <v>0</v>
      </c>
      <c r="P102" s="208">
        <f>'Final Project Log'!P135</f>
        <v>0</v>
      </c>
      <c r="Q102" s="208">
        <f>'Final Project Log'!Q135</f>
        <v>0</v>
      </c>
      <c r="R102" s="208">
        <f>'Final Project Log'!R135</f>
        <v>0</v>
      </c>
      <c r="S102" s="357">
        <f>'Final Project Log'!$G$16</f>
        <v>0</v>
      </c>
      <c r="T102">
        <f>'Final Project Log'!$G$17</f>
        <v>1</v>
      </c>
    </row>
    <row r="103" spans="1:20" ht="15">
      <c r="A103">
        <f>'Final Project Log'!I136</f>
        <v>0</v>
      </c>
      <c r="B103">
        <f>'Final Project Log'!G136</f>
        <v>0</v>
      </c>
      <c r="C103" s="208">
        <f>'Final Project Log'!L136/T103</f>
        <v>0</v>
      </c>
      <c r="D103" t="s">
        <v>261</v>
      </c>
      <c r="E103" s="207">
        <f>'Final Project Log'!K136</f>
        <v>0</v>
      </c>
      <c r="F103" s="208">
        <f>'Final Project Log'!J136</f>
        <v>0</v>
      </c>
      <c r="G103">
        <f>'Final Project Log'!E136</f>
        <v>0</v>
      </c>
      <c r="H103">
        <f t="shared" si="5"/>
        <v>0</v>
      </c>
      <c r="I103">
        <f t="shared" si="6"/>
        <v>0</v>
      </c>
      <c r="J103">
        <f t="shared" si="7"/>
        <v>0</v>
      </c>
      <c r="K103">
        <f t="shared" si="8"/>
        <v>0</v>
      </c>
      <c r="L103">
        <f t="shared" si="9"/>
        <v>0</v>
      </c>
      <c r="M103">
        <f>'Final Project Log'!F136</f>
        <v>0</v>
      </c>
      <c r="N103" s="208">
        <f>'Final Project Log'!M136</f>
        <v>0</v>
      </c>
      <c r="O103" s="208">
        <f>'Final Project Log'!O136</f>
        <v>0</v>
      </c>
      <c r="P103" s="208">
        <f>'Final Project Log'!P136</f>
        <v>0</v>
      </c>
      <c r="Q103" s="208">
        <f>'Final Project Log'!Q136</f>
        <v>0</v>
      </c>
      <c r="R103" s="208">
        <f>'Final Project Log'!R136</f>
        <v>0</v>
      </c>
      <c r="S103" s="357">
        <f>'Final Project Log'!$G$16</f>
        <v>0</v>
      </c>
      <c r="T103">
        <f>'Final Project Log'!$G$17</f>
        <v>1</v>
      </c>
    </row>
    <row r="104" spans="1:20" ht="15">
      <c r="A104">
        <f>'Final Project Log'!I137</f>
        <v>0</v>
      </c>
      <c r="B104">
        <f>'Final Project Log'!G137</f>
        <v>0</v>
      </c>
      <c r="C104" s="208">
        <f>'Final Project Log'!L137/T104</f>
        <v>0</v>
      </c>
      <c r="D104" t="s">
        <v>261</v>
      </c>
      <c r="E104" s="207">
        <f>'Final Project Log'!K137</f>
        <v>0</v>
      </c>
      <c r="F104" s="208">
        <f>'Final Project Log'!J137</f>
        <v>0</v>
      </c>
      <c r="G104">
        <f>'Final Project Log'!E137</f>
        <v>0</v>
      </c>
      <c r="H104">
        <f t="shared" si="5"/>
        <v>0</v>
      </c>
      <c r="I104">
        <f t="shared" si="6"/>
        <v>0</v>
      </c>
      <c r="J104">
        <f t="shared" si="7"/>
        <v>0</v>
      </c>
      <c r="K104">
        <f t="shared" si="8"/>
        <v>0</v>
      </c>
      <c r="L104">
        <f t="shared" si="9"/>
        <v>0</v>
      </c>
      <c r="M104">
        <f>'Final Project Log'!F137</f>
        <v>0</v>
      </c>
      <c r="N104" s="208">
        <f>'Final Project Log'!M137</f>
        <v>0</v>
      </c>
      <c r="O104" s="208">
        <f>'Final Project Log'!O137</f>
        <v>0</v>
      </c>
      <c r="P104" s="208">
        <f>'Final Project Log'!P137</f>
        <v>0</v>
      </c>
      <c r="Q104" s="208">
        <f>'Final Project Log'!Q137</f>
        <v>0</v>
      </c>
      <c r="R104" s="208">
        <f>'Final Project Log'!R137</f>
        <v>0</v>
      </c>
      <c r="S104" s="357">
        <f>'Final Project Log'!$G$16</f>
        <v>0</v>
      </c>
      <c r="T104">
        <f>'Final Project Log'!$G$17</f>
        <v>1</v>
      </c>
    </row>
    <row r="105" spans="1:20" ht="15">
      <c r="A105">
        <f>'Final Project Log'!I138</f>
        <v>0</v>
      </c>
      <c r="B105">
        <f>'Final Project Log'!G138</f>
        <v>0</v>
      </c>
      <c r="C105" s="208">
        <f>'Final Project Log'!L138/T105</f>
        <v>0</v>
      </c>
      <c r="D105" t="s">
        <v>261</v>
      </c>
      <c r="E105" s="207">
        <f>'Final Project Log'!K138</f>
        <v>0</v>
      </c>
      <c r="F105" s="208">
        <f>'Final Project Log'!J138</f>
        <v>0</v>
      </c>
      <c r="G105">
        <f>'Final Project Log'!E138</f>
        <v>0</v>
      </c>
      <c r="H105">
        <f t="shared" si="5"/>
        <v>0</v>
      </c>
      <c r="I105">
        <f t="shared" si="6"/>
        <v>0</v>
      </c>
      <c r="J105">
        <f t="shared" si="7"/>
        <v>0</v>
      </c>
      <c r="K105">
        <f t="shared" si="8"/>
        <v>0</v>
      </c>
      <c r="L105">
        <f t="shared" si="9"/>
        <v>0</v>
      </c>
      <c r="M105">
        <f>'Final Project Log'!F138</f>
        <v>0</v>
      </c>
      <c r="N105" s="208">
        <f>'Final Project Log'!M138</f>
        <v>0</v>
      </c>
      <c r="O105" s="208">
        <f>'Final Project Log'!O138</f>
        <v>0</v>
      </c>
      <c r="P105" s="208">
        <f>'Final Project Log'!P138</f>
        <v>0</v>
      </c>
      <c r="Q105" s="208">
        <f>'Final Project Log'!Q138</f>
        <v>0</v>
      </c>
      <c r="R105" s="208">
        <f>'Final Project Log'!R138</f>
        <v>0</v>
      </c>
      <c r="S105" s="357">
        <f>'Final Project Log'!$G$16</f>
        <v>0</v>
      </c>
      <c r="T105">
        <f>'Final Project Log'!$G$17</f>
        <v>1</v>
      </c>
    </row>
    <row r="106" spans="1:20" ht="15">
      <c r="A106">
        <f>'Final Project Log'!I139</f>
        <v>0</v>
      </c>
      <c r="B106">
        <f>'Final Project Log'!G139</f>
        <v>0</v>
      </c>
      <c r="C106" s="208">
        <f>'Final Project Log'!L139/T106</f>
        <v>0</v>
      </c>
      <c r="D106" t="s">
        <v>261</v>
      </c>
      <c r="E106" s="207">
        <f>'Final Project Log'!K139</f>
        <v>0</v>
      </c>
      <c r="F106" s="208">
        <f>'Final Project Log'!J139</f>
        <v>0</v>
      </c>
      <c r="G106">
        <f>'Final Project Log'!E139</f>
        <v>0</v>
      </c>
      <c r="H106">
        <f t="shared" si="5"/>
        <v>0</v>
      </c>
      <c r="I106">
        <f t="shared" si="6"/>
        <v>0</v>
      </c>
      <c r="J106">
        <f t="shared" si="7"/>
        <v>0</v>
      </c>
      <c r="K106">
        <f t="shared" si="8"/>
        <v>0</v>
      </c>
      <c r="L106">
        <f t="shared" si="9"/>
        <v>0</v>
      </c>
      <c r="M106">
        <f>'Final Project Log'!F139</f>
        <v>0</v>
      </c>
      <c r="N106" s="208">
        <f>'Final Project Log'!M139</f>
        <v>0</v>
      </c>
      <c r="O106" s="208">
        <f>'Final Project Log'!O139</f>
        <v>0</v>
      </c>
      <c r="P106" s="208">
        <f>'Final Project Log'!P139</f>
        <v>0</v>
      </c>
      <c r="Q106" s="208">
        <f>'Final Project Log'!Q139</f>
        <v>0</v>
      </c>
      <c r="R106" s="208">
        <f>'Final Project Log'!R139</f>
        <v>0</v>
      </c>
      <c r="S106" s="357">
        <f>'Final Project Log'!$G$16</f>
        <v>0</v>
      </c>
      <c r="T106">
        <f>'Final Project Log'!$G$17</f>
        <v>1</v>
      </c>
    </row>
    <row r="107" spans="1:20" ht="15">
      <c r="A107">
        <f>'Final Project Log'!I140</f>
        <v>0</v>
      </c>
      <c r="B107">
        <f>'Final Project Log'!G140</f>
        <v>0</v>
      </c>
      <c r="C107" s="208">
        <f>'Final Project Log'!L140/T107</f>
        <v>0</v>
      </c>
      <c r="D107" t="s">
        <v>261</v>
      </c>
      <c r="E107" s="207">
        <f>'Final Project Log'!K140</f>
        <v>0</v>
      </c>
      <c r="F107" s="208">
        <f>'Final Project Log'!J140</f>
        <v>0</v>
      </c>
      <c r="G107">
        <f>'Final Project Log'!E140</f>
        <v>0</v>
      </c>
      <c r="H107">
        <f t="shared" si="5"/>
        <v>0</v>
      </c>
      <c r="I107">
        <f t="shared" si="6"/>
        <v>0</v>
      </c>
      <c r="J107">
        <f t="shared" si="7"/>
        <v>0</v>
      </c>
      <c r="K107">
        <f t="shared" si="8"/>
        <v>0</v>
      </c>
      <c r="L107">
        <f t="shared" si="9"/>
        <v>0</v>
      </c>
      <c r="M107">
        <f>'Final Project Log'!F140</f>
        <v>0</v>
      </c>
      <c r="N107" s="208">
        <f>'Final Project Log'!M140</f>
        <v>0</v>
      </c>
      <c r="O107" s="208">
        <f>'Final Project Log'!O140</f>
        <v>0</v>
      </c>
      <c r="P107" s="208">
        <f>'Final Project Log'!P140</f>
        <v>0</v>
      </c>
      <c r="Q107" s="208">
        <f>'Final Project Log'!Q140</f>
        <v>0</v>
      </c>
      <c r="R107" s="208">
        <f>'Final Project Log'!R140</f>
        <v>0</v>
      </c>
      <c r="S107" s="357">
        <f>'Final Project Log'!$G$16</f>
        <v>0</v>
      </c>
      <c r="T107">
        <f>'Final Project Log'!$G$17</f>
        <v>1</v>
      </c>
    </row>
    <row r="108" spans="1:20" ht="15">
      <c r="A108">
        <f>'Final Project Log'!I141</f>
        <v>0</v>
      </c>
      <c r="B108">
        <f>'Final Project Log'!G141</f>
        <v>0</v>
      </c>
      <c r="C108" s="208">
        <f>'Final Project Log'!L141/T108</f>
        <v>0</v>
      </c>
      <c r="D108" t="s">
        <v>261</v>
      </c>
      <c r="E108" s="207">
        <f>'Final Project Log'!K141</f>
        <v>0</v>
      </c>
      <c r="F108" s="208">
        <f>'Final Project Log'!J141</f>
        <v>0</v>
      </c>
      <c r="G108">
        <f>'Final Project Log'!E141</f>
        <v>0</v>
      </c>
      <c r="H108">
        <f t="shared" si="5"/>
        <v>0</v>
      </c>
      <c r="I108">
        <f t="shared" si="6"/>
        <v>0</v>
      </c>
      <c r="J108">
        <f t="shared" si="7"/>
        <v>0</v>
      </c>
      <c r="K108">
        <f t="shared" si="8"/>
        <v>0</v>
      </c>
      <c r="L108">
        <f t="shared" si="9"/>
        <v>0</v>
      </c>
      <c r="M108">
        <f>'Final Project Log'!F141</f>
        <v>0</v>
      </c>
      <c r="N108" s="208">
        <f>'Final Project Log'!M141</f>
        <v>0</v>
      </c>
      <c r="O108" s="208">
        <f>'Final Project Log'!O141</f>
        <v>0</v>
      </c>
      <c r="P108" s="208">
        <f>'Final Project Log'!P141</f>
        <v>0</v>
      </c>
      <c r="Q108" s="208">
        <f>'Final Project Log'!Q141</f>
        <v>0</v>
      </c>
      <c r="R108" s="208">
        <f>'Final Project Log'!R141</f>
        <v>0</v>
      </c>
      <c r="S108" s="357">
        <f>'Final Project Log'!$G$16</f>
        <v>0</v>
      </c>
      <c r="T108">
        <f>'Final Project Log'!$G$17</f>
        <v>1</v>
      </c>
    </row>
    <row r="109" spans="1:20" ht="15">
      <c r="A109">
        <f>'Final Project Log'!I142</f>
        <v>0</v>
      </c>
      <c r="B109">
        <f>'Final Project Log'!G142</f>
        <v>0</v>
      </c>
      <c r="C109" s="208">
        <f>'Final Project Log'!L142/T109</f>
        <v>0</v>
      </c>
      <c r="D109" t="s">
        <v>261</v>
      </c>
      <c r="E109" s="207">
        <f>'Final Project Log'!K142</f>
        <v>0</v>
      </c>
      <c r="F109" s="208">
        <f>'Final Project Log'!J142</f>
        <v>0</v>
      </c>
      <c r="G109">
        <f>'Final Project Log'!E142</f>
        <v>0</v>
      </c>
      <c r="H109">
        <f t="shared" si="5"/>
        <v>0</v>
      </c>
      <c r="I109">
        <f t="shared" si="6"/>
        <v>0</v>
      </c>
      <c r="J109">
        <f t="shared" si="7"/>
        <v>0</v>
      </c>
      <c r="K109">
        <f t="shared" si="8"/>
        <v>0</v>
      </c>
      <c r="L109">
        <f t="shared" si="9"/>
        <v>0</v>
      </c>
      <c r="M109">
        <f>'Final Project Log'!F142</f>
        <v>0</v>
      </c>
      <c r="N109" s="208">
        <f>'Final Project Log'!M142</f>
        <v>0</v>
      </c>
      <c r="O109" s="208">
        <f>'Final Project Log'!O142</f>
        <v>0</v>
      </c>
      <c r="P109" s="208">
        <f>'Final Project Log'!P142</f>
        <v>0</v>
      </c>
      <c r="Q109" s="208">
        <f>'Final Project Log'!Q142</f>
        <v>0</v>
      </c>
      <c r="R109" s="208">
        <f>'Final Project Log'!R142</f>
        <v>0</v>
      </c>
      <c r="S109" s="357">
        <f>'Final Project Log'!$G$16</f>
        <v>0</v>
      </c>
      <c r="T109">
        <f>'Final Project Log'!$G$17</f>
        <v>1</v>
      </c>
    </row>
    <row r="110" spans="1:20" ht="15">
      <c r="A110">
        <f>'Final Project Log'!I143</f>
        <v>0</v>
      </c>
      <c r="B110">
        <f>'Final Project Log'!G143</f>
        <v>0</v>
      </c>
      <c r="C110" s="208">
        <f>'Final Project Log'!L143/T110</f>
        <v>0</v>
      </c>
      <c r="D110" t="s">
        <v>261</v>
      </c>
      <c r="E110" s="207">
        <f>'Final Project Log'!K143</f>
        <v>0</v>
      </c>
      <c r="F110" s="208">
        <f>'Final Project Log'!J143</f>
        <v>0</v>
      </c>
      <c r="G110">
        <f>'Final Project Log'!E143</f>
        <v>0</v>
      </c>
      <c r="H110">
        <f t="shared" si="5"/>
        <v>0</v>
      </c>
      <c r="I110">
        <f t="shared" si="6"/>
        <v>0</v>
      </c>
      <c r="J110">
        <f t="shared" si="7"/>
        <v>0</v>
      </c>
      <c r="K110">
        <f t="shared" si="8"/>
        <v>0</v>
      </c>
      <c r="L110">
        <f t="shared" si="9"/>
        <v>0</v>
      </c>
      <c r="M110">
        <f>'Final Project Log'!F143</f>
        <v>0</v>
      </c>
      <c r="N110" s="208">
        <f>'Final Project Log'!M143</f>
        <v>0</v>
      </c>
      <c r="O110" s="208">
        <f>'Final Project Log'!O143</f>
        <v>0</v>
      </c>
      <c r="P110" s="208">
        <f>'Final Project Log'!P143</f>
        <v>0</v>
      </c>
      <c r="Q110" s="208">
        <f>'Final Project Log'!Q143</f>
        <v>0</v>
      </c>
      <c r="R110" s="208">
        <f>'Final Project Log'!R143</f>
        <v>0</v>
      </c>
      <c r="S110" s="357">
        <f>'Final Project Log'!$G$16</f>
        <v>0</v>
      </c>
      <c r="T110">
        <f>'Final Project Log'!$G$17</f>
        <v>1</v>
      </c>
    </row>
    <row r="111" spans="1:20" ht="15">
      <c r="A111">
        <f>'Final Project Log'!I144</f>
        <v>0</v>
      </c>
      <c r="B111">
        <f>'Final Project Log'!G144</f>
        <v>0</v>
      </c>
      <c r="C111" s="208">
        <f>'Final Project Log'!L144/T111</f>
        <v>0</v>
      </c>
      <c r="D111" t="s">
        <v>261</v>
      </c>
      <c r="E111" s="207">
        <f>'Final Project Log'!K144</f>
        <v>0</v>
      </c>
      <c r="F111" s="208">
        <f>'Final Project Log'!J144</f>
        <v>0</v>
      </c>
      <c r="G111">
        <f>'Final Project Log'!E144</f>
        <v>0</v>
      </c>
      <c r="H111">
        <f t="shared" si="5"/>
        <v>0</v>
      </c>
      <c r="I111">
        <f t="shared" si="6"/>
        <v>0</v>
      </c>
      <c r="J111">
        <f t="shared" si="7"/>
        <v>0</v>
      </c>
      <c r="K111">
        <f t="shared" si="8"/>
        <v>0</v>
      </c>
      <c r="L111">
        <f t="shared" si="9"/>
        <v>0</v>
      </c>
      <c r="M111">
        <f>'Final Project Log'!F144</f>
        <v>0</v>
      </c>
      <c r="N111" s="208">
        <f>'Final Project Log'!M144</f>
        <v>0</v>
      </c>
      <c r="O111" s="208">
        <f>'Final Project Log'!O144</f>
        <v>0</v>
      </c>
      <c r="P111" s="208">
        <f>'Final Project Log'!P144</f>
        <v>0</v>
      </c>
      <c r="Q111" s="208">
        <f>'Final Project Log'!Q144</f>
        <v>0</v>
      </c>
      <c r="R111" s="208">
        <f>'Final Project Log'!R144</f>
        <v>0</v>
      </c>
      <c r="S111" s="357">
        <f>'Final Project Log'!$G$16</f>
        <v>0</v>
      </c>
      <c r="T111">
        <f>'Final Project Log'!$G$17</f>
        <v>1</v>
      </c>
    </row>
    <row r="112" spans="1:20" ht="15">
      <c r="A112">
        <f>'Final Project Log'!I145</f>
        <v>0</v>
      </c>
      <c r="B112">
        <f>'Final Project Log'!G145</f>
        <v>0</v>
      </c>
      <c r="C112" s="208">
        <f>'Final Project Log'!L145/T112</f>
        <v>0</v>
      </c>
      <c r="D112" t="s">
        <v>261</v>
      </c>
      <c r="E112" s="207">
        <f>'Final Project Log'!K145</f>
        <v>0</v>
      </c>
      <c r="F112" s="208">
        <f>'Final Project Log'!J145</f>
        <v>0</v>
      </c>
      <c r="G112">
        <f>'Final Project Log'!E145</f>
        <v>0</v>
      </c>
      <c r="H112">
        <f t="shared" si="5"/>
        <v>0</v>
      </c>
      <c r="I112">
        <f t="shared" si="6"/>
        <v>0</v>
      </c>
      <c r="J112">
        <f t="shared" si="7"/>
        <v>0</v>
      </c>
      <c r="K112">
        <f t="shared" si="8"/>
        <v>0</v>
      </c>
      <c r="L112">
        <f t="shared" si="9"/>
        <v>0</v>
      </c>
      <c r="M112">
        <f>'Final Project Log'!F145</f>
        <v>0</v>
      </c>
      <c r="N112" s="208">
        <f>'Final Project Log'!M145</f>
        <v>0</v>
      </c>
      <c r="O112" s="208">
        <f>'Final Project Log'!O145</f>
        <v>0</v>
      </c>
      <c r="P112" s="208">
        <f>'Final Project Log'!P145</f>
        <v>0</v>
      </c>
      <c r="Q112" s="208">
        <f>'Final Project Log'!Q145</f>
        <v>0</v>
      </c>
      <c r="R112" s="208">
        <f>'Final Project Log'!R145</f>
        <v>0</v>
      </c>
      <c r="S112" s="357">
        <f>'Final Project Log'!$G$16</f>
        <v>0</v>
      </c>
      <c r="T112">
        <f>'Final Project Log'!$G$17</f>
        <v>1</v>
      </c>
    </row>
    <row r="113" spans="1:20" ht="15">
      <c r="A113">
        <f>'Final Project Log'!I146</f>
        <v>0</v>
      </c>
      <c r="B113">
        <f>'Final Project Log'!G146</f>
        <v>0</v>
      </c>
      <c r="C113" s="208">
        <f>'Final Project Log'!L146/T113</f>
        <v>0</v>
      </c>
      <c r="D113" t="s">
        <v>261</v>
      </c>
      <c r="E113" s="207">
        <f>'Final Project Log'!K146</f>
        <v>0</v>
      </c>
      <c r="F113" s="208">
        <f>'Final Project Log'!J146</f>
        <v>0</v>
      </c>
      <c r="G113">
        <f>'Final Project Log'!E146</f>
        <v>0</v>
      </c>
      <c r="H113">
        <f t="shared" si="5"/>
        <v>0</v>
      </c>
      <c r="I113">
        <f t="shared" si="6"/>
        <v>0</v>
      </c>
      <c r="J113">
        <f t="shared" si="7"/>
        <v>0</v>
      </c>
      <c r="K113">
        <f t="shared" si="8"/>
        <v>0</v>
      </c>
      <c r="L113">
        <f t="shared" si="9"/>
        <v>0</v>
      </c>
      <c r="M113">
        <f>'Final Project Log'!F146</f>
        <v>0</v>
      </c>
      <c r="N113" s="208">
        <f>'Final Project Log'!M146</f>
        <v>0</v>
      </c>
      <c r="O113" s="208">
        <f>'Final Project Log'!O146</f>
        <v>0</v>
      </c>
      <c r="P113" s="208">
        <f>'Final Project Log'!P146</f>
        <v>0</v>
      </c>
      <c r="Q113" s="208">
        <f>'Final Project Log'!Q146</f>
        <v>0</v>
      </c>
      <c r="R113" s="208">
        <f>'Final Project Log'!R146</f>
        <v>0</v>
      </c>
      <c r="S113" s="357">
        <f>'Final Project Log'!$G$16</f>
        <v>0</v>
      </c>
      <c r="T113">
        <f>'Final Project Log'!$G$17</f>
        <v>1</v>
      </c>
    </row>
    <row r="114" spans="1:20" ht="15">
      <c r="A114">
        <f>'Final Project Log'!I147</f>
        <v>0</v>
      </c>
      <c r="B114">
        <f>'Final Project Log'!G147</f>
        <v>0</v>
      </c>
      <c r="C114" s="208">
        <f>'Final Project Log'!L147/T114</f>
        <v>0</v>
      </c>
      <c r="D114" t="s">
        <v>261</v>
      </c>
      <c r="E114" s="207">
        <f>'Final Project Log'!K147</f>
        <v>0</v>
      </c>
      <c r="F114" s="208">
        <f>'Final Project Log'!J147</f>
        <v>0</v>
      </c>
      <c r="G114">
        <f>'Final Project Log'!E147</f>
        <v>0</v>
      </c>
      <c r="H114">
        <f t="shared" si="5"/>
        <v>0</v>
      </c>
      <c r="I114">
        <f t="shared" si="6"/>
        <v>0</v>
      </c>
      <c r="J114">
        <f t="shared" si="7"/>
        <v>0</v>
      </c>
      <c r="K114">
        <f t="shared" si="8"/>
        <v>0</v>
      </c>
      <c r="L114">
        <f t="shared" si="9"/>
        <v>0</v>
      </c>
      <c r="M114">
        <f>'Final Project Log'!F147</f>
        <v>0</v>
      </c>
      <c r="N114" s="208">
        <f>'Final Project Log'!M147</f>
        <v>0</v>
      </c>
      <c r="O114" s="208">
        <f>'Final Project Log'!O147</f>
        <v>0</v>
      </c>
      <c r="P114" s="208">
        <f>'Final Project Log'!P147</f>
        <v>0</v>
      </c>
      <c r="Q114" s="208">
        <f>'Final Project Log'!Q147</f>
        <v>0</v>
      </c>
      <c r="R114" s="208">
        <f>'Final Project Log'!R147</f>
        <v>0</v>
      </c>
      <c r="S114" s="357">
        <f>'Final Project Log'!$G$16</f>
        <v>0</v>
      </c>
      <c r="T114">
        <f>'Final Project Log'!$G$17</f>
        <v>1</v>
      </c>
    </row>
    <row r="115" spans="1:20" ht="15">
      <c r="A115">
        <f>'Final Project Log'!I148</f>
        <v>0</v>
      </c>
      <c r="B115">
        <f>'Final Project Log'!G148</f>
        <v>0</v>
      </c>
      <c r="C115" s="208">
        <f>'Final Project Log'!L148/T115</f>
        <v>0</v>
      </c>
      <c r="D115" t="s">
        <v>261</v>
      </c>
      <c r="E115" s="207">
        <f>'Final Project Log'!K148</f>
        <v>0</v>
      </c>
      <c r="F115" s="208">
        <f>'Final Project Log'!J148</f>
        <v>0</v>
      </c>
      <c r="G115">
        <f>'Final Project Log'!E148</f>
        <v>0</v>
      </c>
      <c r="H115">
        <f t="shared" si="5"/>
        <v>0</v>
      </c>
      <c r="I115">
        <f t="shared" si="6"/>
        <v>0</v>
      </c>
      <c r="J115">
        <f t="shared" si="7"/>
        <v>0</v>
      </c>
      <c r="K115">
        <f t="shared" si="8"/>
        <v>0</v>
      </c>
      <c r="L115">
        <f t="shared" si="9"/>
        <v>0</v>
      </c>
      <c r="M115">
        <f>'Final Project Log'!F148</f>
        <v>0</v>
      </c>
      <c r="N115" s="208">
        <f>'Final Project Log'!M148</f>
        <v>0</v>
      </c>
      <c r="O115" s="208">
        <f>'Final Project Log'!O148</f>
        <v>0</v>
      </c>
      <c r="P115" s="208">
        <f>'Final Project Log'!P148</f>
        <v>0</v>
      </c>
      <c r="Q115" s="208">
        <f>'Final Project Log'!Q148</f>
        <v>0</v>
      </c>
      <c r="R115" s="208">
        <f>'Final Project Log'!R148</f>
        <v>0</v>
      </c>
      <c r="S115" s="357">
        <f>'Final Project Log'!$G$16</f>
        <v>0</v>
      </c>
      <c r="T115">
        <f>'Final Project Log'!$G$17</f>
        <v>1</v>
      </c>
    </row>
    <row r="116" spans="1:20" ht="15">
      <c r="A116">
        <f>'Final Project Log'!I149</f>
        <v>0</v>
      </c>
      <c r="B116">
        <f>'Final Project Log'!G149</f>
        <v>0</v>
      </c>
      <c r="C116" s="208">
        <f>'Final Project Log'!L149/T116</f>
        <v>0</v>
      </c>
      <c r="D116" t="s">
        <v>261</v>
      </c>
      <c r="E116" s="207">
        <f>'Final Project Log'!K149</f>
        <v>0</v>
      </c>
      <c r="F116" s="208">
        <f>'Final Project Log'!J149</f>
        <v>0</v>
      </c>
      <c r="G116">
        <f>'Final Project Log'!E149</f>
        <v>0</v>
      </c>
      <c r="H116">
        <f t="shared" si="5"/>
        <v>0</v>
      </c>
      <c r="I116">
        <f t="shared" si="6"/>
        <v>0</v>
      </c>
      <c r="J116">
        <f t="shared" si="7"/>
        <v>0</v>
      </c>
      <c r="K116">
        <f t="shared" si="8"/>
        <v>0</v>
      </c>
      <c r="L116">
        <f t="shared" si="9"/>
        <v>0</v>
      </c>
      <c r="M116">
        <f>'Final Project Log'!F149</f>
        <v>0</v>
      </c>
      <c r="N116" s="208">
        <f>'Final Project Log'!M149</f>
        <v>0</v>
      </c>
      <c r="O116" s="208">
        <f>'Final Project Log'!O149</f>
        <v>0</v>
      </c>
      <c r="P116" s="208">
        <f>'Final Project Log'!P149</f>
        <v>0</v>
      </c>
      <c r="Q116" s="208">
        <f>'Final Project Log'!Q149</f>
        <v>0</v>
      </c>
      <c r="R116" s="208">
        <f>'Final Project Log'!R149</f>
        <v>0</v>
      </c>
      <c r="S116" s="357">
        <f>'Final Project Log'!$G$16</f>
        <v>0</v>
      </c>
      <c r="T116">
        <f>'Final Project Log'!$G$17</f>
        <v>1</v>
      </c>
    </row>
    <row r="117" spans="1:20" ht="15">
      <c r="A117">
        <f>'Final Project Log'!I150</f>
        <v>0</v>
      </c>
      <c r="B117">
        <f>'Final Project Log'!G150</f>
        <v>0</v>
      </c>
      <c r="C117" s="208">
        <f>'Final Project Log'!L150/T117</f>
        <v>0</v>
      </c>
      <c r="D117" t="s">
        <v>261</v>
      </c>
      <c r="E117" s="207">
        <f>'Final Project Log'!K150</f>
        <v>0</v>
      </c>
      <c r="F117" s="208">
        <f>'Final Project Log'!J150</f>
        <v>0</v>
      </c>
      <c r="G117">
        <f>'Final Project Log'!E150</f>
        <v>0</v>
      </c>
      <c r="H117">
        <f t="shared" si="5"/>
        <v>0</v>
      </c>
      <c r="I117">
        <f t="shared" si="6"/>
        <v>0</v>
      </c>
      <c r="J117">
        <f t="shared" si="7"/>
        <v>0</v>
      </c>
      <c r="K117">
        <f t="shared" si="8"/>
        <v>0</v>
      </c>
      <c r="L117">
        <f t="shared" si="9"/>
        <v>0</v>
      </c>
      <c r="M117">
        <f>'Final Project Log'!F150</f>
        <v>0</v>
      </c>
      <c r="N117" s="208">
        <f>'Final Project Log'!M150</f>
        <v>0</v>
      </c>
      <c r="O117" s="208">
        <f>'Final Project Log'!O150</f>
        <v>0</v>
      </c>
      <c r="P117" s="208">
        <f>'Final Project Log'!P150</f>
        <v>0</v>
      </c>
      <c r="Q117" s="208">
        <f>'Final Project Log'!Q150</f>
        <v>0</v>
      </c>
      <c r="R117" s="208">
        <f>'Final Project Log'!R150</f>
        <v>0</v>
      </c>
      <c r="S117" s="357">
        <f>'Final Project Log'!$G$16</f>
        <v>0</v>
      </c>
      <c r="T117">
        <f>'Final Project Log'!$G$17</f>
        <v>1</v>
      </c>
    </row>
    <row r="118" spans="1:20" ht="15">
      <c r="A118">
        <f>'Final Project Log'!I151</f>
        <v>0</v>
      </c>
      <c r="B118">
        <f>'Final Project Log'!G151</f>
        <v>0</v>
      </c>
      <c r="C118" s="208">
        <f>'Final Project Log'!L151/T118</f>
        <v>0</v>
      </c>
      <c r="D118" t="s">
        <v>261</v>
      </c>
      <c r="E118" s="207">
        <f>'Final Project Log'!K151</f>
        <v>0</v>
      </c>
      <c r="F118" s="208">
        <f>'Final Project Log'!J151</f>
        <v>0</v>
      </c>
      <c r="G118">
        <f>'Final Project Log'!E151</f>
        <v>0</v>
      </c>
      <c r="H118">
        <f t="shared" si="5"/>
        <v>0</v>
      </c>
      <c r="I118">
        <f t="shared" si="6"/>
        <v>0</v>
      </c>
      <c r="J118">
        <f t="shared" si="7"/>
        <v>0</v>
      </c>
      <c r="K118">
        <f t="shared" si="8"/>
        <v>0</v>
      </c>
      <c r="L118">
        <f t="shared" si="9"/>
        <v>0</v>
      </c>
      <c r="M118">
        <f>'Final Project Log'!F151</f>
        <v>0</v>
      </c>
      <c r="N118" s="208">
        <f>'Final Project Log'!M151</f>
        <v>0</v>
      </c>
      <c r="O118" s="208">
        <f>'Final Project Log'!O151</f>
        <v>0</v>
      </c>
      <c r="P118" s="208">
        <f>'Final Project Log'!P151</f>
        <v>0</v>
      </c>
      <c r="Q118" s="208">
        <f>'Final Project Log'!Q151</f>
        <v>0</v>
      </c>
      <c r="R118" s="208">
        <f>'Final Project Log'!R151</f>
        <v>0</v>
      </c>
      <c r="S118" s="357">
        <f>'Final Project Log'!$G$16</f>
        <v>0</v>
      </c>
      <c r="T118">
        <f>'Final Project Log'!$G$17</f>
        <v>1</v>
      </c>
    </row>
    <row r="119" spans="1:20" ht="15">
      <c r="A119">
        <f>'Final Project Log'!I152</f>
        <v>0</v>
      </c>
      <c r="B119">
        <f>'Final Project Log'!G152</f>
        <v>0</v>
      </c>
      <c r="C119" s="208">
        <f>'Final Project Log'!L152/T119</f>
        <v>0</v>
      </c>
      <c r="D119" t="s">
        <v>261</v>
      </c>
      <c r="E119" s="207">
        <f>'Final Project Log'!K152</f>
        <v>0</v>
      </c>
      <c r="F119" s="208">
        <f>'Final Project Log'!J152</f>
        <v>0</v>
      </c>
      <c r="G119">
        <f>'Final Project Log'!E152</f>
        <v>0</v>
      </c>
      <c r="H119">
        <f t="shared" si="5"/>
        <v>0</v>
      </c>
      <c r="I119">
        <f t="shared" si="6"/>
        <v>0</v>
      </c>
      <c r="J119">
        <f t="shared" si="7"/>
        <v>0</v>
      </c>
      <c r="K119">
        <f t="shared" si="8"/>
        <v>0</v>
      </c>
      <c r="L119">
        <f t="shared" si="9"/>
        <v>0</v>
      </c>
      <c r="M119">
        <f>'Final Project Log'!F152</f>
        <v>0</v>
      </c>
      <c r="N119" s="208">
        <f>'Final Project Log'!M152</f>
        <v>0</v>
      </c>
      <c r="O119" s="208">
        <f>'Final Project Log'!O152</f>
        <v>0</v>
      </c>
      <c r="P119" s="208">
        <f>'Final Project Log'!P152</f>
        <v>0</v>
      </c>
      <c r="Q119" s="208">
        <f>'Final Project Log'!Q152</f>
        <v>0</v>
      </c>
      <c r="R119" s="208">
        <f>'Final Project Log'!R152</f>
        <v>0</v>
      </c>
      <c r="S119" s="357">
        <f>'Final Project Log'!$G$16</f>
        <v>0</v>
      </c>
      <c r="T119">
        <f>'Final Project Log'!$G$17</f>
        <v>1</v>
      </c>
    </row>
    <row r="120" spans="1:20" ht="15">
      <c r="A120">
        <f>'Final Project Log'!I153</f>
        <v>0</v>
      </c>
      <c r="B120">
        <f>'Final Project Log'!G153</f>
        <v>0</v>
      </c>
      <c r="C120" s="208">
        <f>'Final Project Log'!L153/T120</f>
        <v>0</v>
      </c>
      <c r="D120" t="s">
        <v>261</v>
      </c>
      <c r="E120" s="207">
        <f>'Final Project Log'!K153</f>
        <v>0</v>
      </c>
      <c r="F120" s="208">
        <f>'Final Project Log'!J153</f>
        <v>0</v>
      </c>
      <c r="G120">
        <f>'Final Project Log'!E153</f>
        <v>0</v>
      </c>
      <c r="H120">
        <f t="shared" si="5"/>
        <v>0</v>
      </c>
      <c r="I120">
        <f t="shared" si="6"/>
        <v>0</v>
      </c>
      <c r="J120">
        <f t="shared" si="7"/>
        <v>0</v>
      </c>
      <c r="K120">
        <f t="shared" si="8"/>
        <v>0</v>
      </c>
      <c r="L120">
        <f t="shared" si="9"/>
        <v>0</v>
      </c>
      <c r="M120">
        <f>'Final Project Log'!F153</f>
        <v>0</v>
      </c>
      <c r="N120" s="208">
        <f>'Final Project Log'!M153</f>
        <v>0</v>
      </c>
      <c r="O120" s="208">
        <f>'Final Project Log'!O153</f>
        <v>0</v>
      </c>
      <c r="P120" s="208">
        <f>'Final Project Log'!P153</f>
        <v>0</v>
      </c>
      <c r="Q120" s="208">
        <f>'Final Project Log'!Q153</f>
        <v>0</v>
      </c>
      <c r="R120" s="208">
        <f>'Final Project Log'!R153</f>
        <v>0</v>
      </c>
      <c r="S120" s="357">
        <f>'Final Project Log'!$G$16</f>
        <v>0</v>
      </c>
      <c r="T120">
        <f>'Final Project Log'!$G$17</f>
        <v>1</v>
      </c>
    </row>
    <row r="121" spans="1:20" ht="15">
      <c r="A121">
        <f>'Final Project Log'!I154</f>
        <v>0</v>
      </c>
      <c r="B121">
        <f>'Final Project Log'!G154</f>
        <v>0</v>
      </c>
      <c r="C121" s="208">
        <f>'Final Project Log'!L154/T121</f>
        <v>0</v>
      </c>
      <c r="D121" t="s">
        <v>261</v>
      </c>
      <c r="E121" s="207">
        <f>'Final Project Log'!K154</f>
        <v>0</v>
      </c>
      <c r="F121" s="208">
        <f>'Final Project Log'!J154</f>
        <v>0</v>
      </c>
      <c r="G121">
        <f>'Final Project Log'!E154</f>
        <v>0</v>
      </c>
      <c r="H121">
        <f t="shared" si="5"/>
        <v>0</v>
      </c>
      <c r="I121">
        <f t="shared" si="6"/>
        <v>0</v>
      </c>
      <c r="J121">
        <f t="shared" si="7"/>
        <v>0</v>
      </c>
      <c r="K121">
        <f t="shared" si="8"/>
        <v>0</v>
      </c>
      <c r="L121">
        <f t="shared" si="9"/>
        <v>0</v>
      </c>
      <c r="M121">
        <f>'Final Project Log'!F154</f>
        <v>0</v>
      </c>
      <c r="N121" s="208">
        <f>'Final Project Log'!M154</f>
        <v>0</v>
      </c>
      <c r="O121" s="208">
        <f>'Final Project Log'!O154</f>
        <v>0</v>
      </c>
      <c r="P121" s="208">
        <f>'Final Project Log'!P154</f>
        <v>0</v>
      </c>
      <c r="Q121" s="208">
        <f>'Final Project Log'!Q154</f>
        <v>0</v>
      </c>
      <c r="R121" s="208">
        <f>'Final Project Log'!R154</f>
        <v>0</v>
      </c>
      <c r="S121" s="357">
        <f>'Final Project Log'!$G$16</f>
        <v>0</v>
      </c>
      <c r="T121">
        <f>'Final Project Log'!$G$17</f>
        <v>1</v>
      </c>
    </row>
    <row r="122" spans="1:20" ht="15">
      <c r="A122">
        <f>'Final Project Log'!I155</f>
        <v>0</v>
      </c>
      <c r="B122">
        <f>'Final Project Log'!G155</f>
        <v>0</v>
      </c>
      <c r="C122" s="208">
        <f>'Final Project Log'!L155/T122</f>
        <v>0</v>
      </c>
      <c r="D122" t="s">
        <v>261</v>
      </c>
      <c r="E122" s="207">
        <f>'Final Project Log'!K155</f>
        <v>0</v>
      </c>
      <c r="F122" s="208">
        <f>'Final Project Log'!J155</f>
        <v>0</v>
      </c>
      <c r="G122">
        <f>'Final Project Log'!E155</f>
        <v>0</v>
      </c>
      <c r="H122">
        <f t="shared" si="5"/>
        <v>0</v>
      </c>
      <c r="I122">
        <f t="shared" si="6"/>
        <v>0</v>
      </c>
      <c r="J122">
        <f t="shared" si="7"/>
        <v>0</v>
      </c>
      <c r="K122">
        <f t="shared" si="8"/>
        <v>0</v>
      </c>
      <c r="L122">
        <f t="shared" si="9"/>
        <v>0</v>
      </c>
      <c r="M122">
        <f>'Final Project Log'!F155</f>
        <v>0</v>
      </c>
      <c r="N122" s="208">
        <f>'Final Project Log'!M155</f>
        <v>0</v>
      </c>
      <c r="O122" s="208">
        <f>'Final Project Log'!O155</f>
        <v>0</v>
      </c>
      <c r="P122" s="208">
        <f>'Final Project Log'!P155</f>
        <v>0</v>
      </c>
      <c r="Q122" s="208">
        <f>'Final Project Log'!Q155</f>
        <v>0</v>
      </c>
      <c r="R122" s="208">
        <f>'Final Project Log'!R155</f>
        <v>0</v>
      </c>
      <c r="S122" s="357">
        <f>'Final Project Log'!$G$16</f>
        <v>0</v>
      </c>
      <c r="T122">
        <f>'Final Project Log'!$G$17</f>
        <v>1</v>
      </c>
    </row>
    <row r="123" spans="1:20" ht="15">
      <c r="A123">
        <f>'Final Project Log'!I156</f>
        <v>0</v>
      </c>
      <c r="B123">
        <f>'Final Project Log'!G156</f>
        <v>0</v>
      </c>
      <c r="C123" s="208">
        <f>'Final Project Log'!L156/T123</f>
        <v>0</v>
      </c>
      <c r="D123" t="s">
        <v>261</v>
      </c>
      <c r="E123" s="207">
        <f>'Final Project Log'!K156</f>
        <v>0</v>
      </c>
      <c r="F123" s="208">
        <f>'Final Project Log'!J156</f>
        <v>0</v>
      </c>
      <c r="G123">
        <f>'Final Project Log'!E156</f>
        <v>0</v>
      </c>
      <c r="H123">
        <f t="shared" si="5"/>
        <v>0</v>
      </c>
      <c r="I123">
        <f t="shared" si="6"/>
        <v>0</v>
      </c>
      <c r="J123">
        <f t="shared" si="7"/>
        <v>0</v>
      </c>
      <c r="K123">
        <f t="shared" si="8"/>
        <v>0</v>
      </c>
      <c r="L123">
        <f t="shared" si="9"/>
        <v>0</v>
      </c>
      <c r="M123">
        <f>'Final Project Log'!F156</f>
        <v>0</v>
      </c>
      <c r="N123" s="208">
        <f>'Final Project Log'!M156</f>
        <v>0</v>
      </c>
      <c r="O123" s="208">
        <f>'Final Project Log'!O156</f>
        <v>0</v>
      </c>
      <c r="P123" s="208">
        <f>'Final Project Log'!P156</f>
        <v>0</v>
      </c>
      <c r="Q123" s="208">
        <f>'Final Project Log'!Q156</f>
        <v>0</v>
      </c>
      <c r="R123" s="208">
        <f>'Final Project Log'!R156</f>
        <v>0</v>
      </c>
      <c r="S123" s="357">
        <f>'Final Project Log'!$G$16</f>
        <v>0</v>
      </c>
      <c r="T123">
        <f>'Final Project Log'!$G$17</f>
        <v>1</v>
      </c>
    </row>
    <row r="124" spans="1:20" ht="15">
      <c r="A124">
        <f>'Final Project Log'!I157</f>
        <v>0</v>
      </c>
      <c r="B124">
        <f>'Final Project Log'!G157</f>
        <v>0</v>
      </c>
      <c r="C124" s="208">
        <f>'Final Project Log'!L157/T124</f>
        <v>0</v>
      </c>
      <c r="D124" t="s">
        <v>261</v>
      </c>
      <c r="E124" s="207">
        <f>'Final Project Log'!K157</f>
        <v>0</v>
      </c>
      <c r="F124" s="208">
        <f>'Final Project Log'!J157</f>
        <v>0</v>
      </c>
      <c r="G124">
        <f>'Final Project Log'!E157</f>
        <v>0</v>
      </c>
      <c r="H124">
        <f t="shared" si="5"/>
        <v>0</v>
      </c>
      <c r="I124">
        <f t="shared" si="6"/>
        <v>0</v>
      </c>
      <c r="J124">
        <f t="shared" si="7"/>
        <v>0</v>
      </c>
      <c r="K124">
        <f t="shared" si="8"/>
        <v>0</v>
      </c>
      <c r="L124">
        <f t="shared" si="9"/>
        <v>0</v>
      </c>
      <c r="M124">
        <f>'Final Project Log'!F157</f>
        <v>0</v>
      </c>
      <c r="N124" s="208">
        <f>'Final Project Log'!M157</f>
        <v>0</v>
      </c>
      <c r="O124" s="208">
        <f>'Final Project Log'!O157</f>
        <v>0</v>
      </c>
      <c r="P124" s="208">
        <f>'Final Project Log'!P157</f>
        <v>0</v>
      </c>
      <c r="Q124" s="208">
        <f>'Final Project Log'!Q157</f>
        <v>0</v>
      </c>
      <c r="R124" s="208">
        <f>'Final Project Log'!R157</f>
        <v>0</v>
      </c>
      <c r="S124" s="357">
        <f>'Final Project Log'!$G$16</f>
        <v>0</v>
      </c>
      <c r="T124">
        <f>'Final Project Log'!$G$17</f>
        <v>1</v>
      </c>
    </row>
    <row r="125" spans="1:20" ht="15">
      <c r="A125">
        <f>'Final Project Log'!I158</f>
        <v>0</v>
      </c>
      <c r="B125">
        <f>'Final Project Log'!G158</f>
        <v>0</v>
      </c>
      <c r="C125" s="208">
        <f>'Final Project Log'!L158/T125</f>
        <v>0</v>
      </c>
      <c r="D125" t="s">
        <v>261</v>
      </c>
      <c r="E125" s="207">
        <f>'Final Project Log'!K158</f>
        <v>0</v>
      </c>
      <c r="F125" s="208">
        <f>'Final Project Log'!J158</f>
        <v>0</v>
      </c>
      <c r="G125">
        <f>'Final Project Log'!E158</f>
        <v>0</v>
      </c>
      <c r="H125">
        <f t="shared" si="5"/>
        <v>0</v>
      </c>
      <c r="I125">
        <f t="shared" si="6"/>
        <v>0</v>
      </c>
      <c r="J125">
        <f t="shared" si="7"/>
        <v>0</v>
      </c>
      <c r="K125">
        <f t="shared" si="8"/>
        <v>0</v>
      </c>
      <c r="L125">
        <f t="shared" si="9"/>
        <v>0</v>
      </c>
      <c r="M125">
        <f>'Final Project Log'!F158</f>
        <v>0</v>
      </c>
      <c r="N125" s="208">
        <f>'Final Project Log'!M158</f>
        <v>0</v>
      </c>
      <c r="O125" s="208">
        <f>'Final Project Log'!O158</f>
        <v>0</v>
      </c>
      <c r="P125" s="208">
        <f>'Final Project Log'!P158</f>
        <v>0</v>
      </c>
      <c r="Q125" s="208">
        <f>'Final Project Log'!Q158</f>
        <v>0</v>
      </c>
      <c r="R125" s="208">
        <f>'Final Project Log'!R158</f>
        <v>0</v>
      </c>
      <c r="S125" s="357">
        <f>'Final Project Log'!$G$16</f>
        <v>0</v>
      </c>
      <c r="T125">
        <f>'Final Project Log'!$G$17</f>
        <v>1</v>
      </c>
    </row>
    <row r="126" spans="1:20" ht="15">
      <c r="A126">
        <f>'Final Project Log'!I159</f>
        <v>0</v>
      </c>
      <c r="B126">
        <f>'Final Project Log'!G159</f>
        <v>0</v>
      </c>
      <c r="C126" s="208">
        <f>'Final Project Log'!L159/T126</f>
        <v>0</v>
      </c>
      <c r="D126" t="s">
        <v>261</v>
      </c>
      <c r="E126" s="207">
        <f>'Final Project Log'!K159</f>
        <v>0</v>
      </c>
      <c r="F126" s="208">
        <f>'Final Project Log'!J159</f>
        <v>0</v>
      </c>
      <c r="G126">
        <f>'Final Project Log'!E159</f>
        <v>0</v>
      </c>
      <c r="H126">
        <f t="shared" si="5"/>
        <v>0</v>
      </c>
      <c r="I126">
        <f t="shared" si="6"/>
        <v>0</v>
      </c>
      <c r="J126">
        <f t="shared" si="7"/>
        <v>0</v>
      </c>
      <c r="K126">
        <f t="shared" si="8"/>
        <v>0</v>
      </c>
      <c r="L126">
        <f t="shared" si="9"/>
        <v>0</v>
      </c>
      <c r="M126">
        <f>'Final Project Log'!F159</f>
        <v>0</v>
      </c>
      <c r="N126" s="208">
        <f>'Final Project Log'!M159</f>
        <v>0</v>
      </c>
      <c r="O126" s="208">
        <f>'Final Project Log'!O159</f>
        <v>0</v>
      </c>
      <c r="P126" s="208">
        <f>'Final Project Log'!P159</f>
        <v>0</v>
      </c>
      <c r="Q126" s="208">
        <f>'Final Project Log'!Q159</f>
        <v>0</v>
      </c>
      <c r="R126" s="208">
        <f>'Final Project Log'!R159</f>
        <v>0</v>
      </c>
      <c r="S126" s="357">
        <f>'Final Project Log'!$G$16</f>
        <v>0</v>
      </c>
      <c r="T126">
        <f>'Final Project Log'!$G$17</f>
        <v>1</v>
      </c>
    </row>
    <row r="127" spans="1:20" ht="15">
      <c r="A127">
        <f>'Final Project Log'!I160</f>
        <v>0</v>
      </c>
      <c r="B127">
        <f>'Final Project Log'!G160</f>
        <v>0</v>
      </c>
      <c r="C127" s="208">
        <f>'Final Project Log'!L160/T127</f>
        <v>0</v>
      </c>
      <c r="D127" t="s">
        <v>261</v>
      </c>
      <c r="E127" s="207">
        <f>'Final Project Log'!K160</f>
        <v>0</v>
      </c>
      <c r="F127" s="208">
        <f>'Final Project Log'!J160</f>
        <v>0</v>
      </c>
      <c r="G127">
        <f>'Final Project Log'!E160</f>
        <v>0</v>
      </c>
      <c r="H127">
        <f t="shared" si="5"/>
        <v>0</v>
      </c>
      <c r="I127">
        <f t="shared" si="6"/>
        <v>0</v>
      </c>
      <c r="J127">
        <f t="shared" si="7"/>
        <v>0</v>
      </c>
      <c r="K127">
        <f t="shared" si="8"/>
        <v>0</v>
      </c>
      <c r="L127">
        <f t="shared" si="9"/>
        <v>0</v>
      </c>
      <c r="M127">
        <f>'Final Project Log'!F160</f>
        <v>0</v>
      </c>
      <c r="N127" s="208">
        <f>'Final Project Log'!M160</f>
        <v>0</v>
      </c>
      <c r="O127" s="208">
        <f>'Final Project Log'!O160</f>
        <v>0</v>
      </c>
      <c r="P127" s="208">
        <f>'Final Project Log'!P160</f>
        <v>0</v>
      </c>
      <c r="Q127" s="208">
        <f>'Final Project Log'!Q160</f>
        <v>0</v>
      </c>
      <c r="R127" s="208">
        <f>'Final Project Log'!R160</f>
        <v>0</v>
      </c>
      <c r="S127" s="357">
        <f>'Final Project Log'!$G$16</f>
        <v>0</v>
      </c>
      <c r="T127">
        <f>'Final Project Log'!$G$17</f>
        <v>1</v>
      </c>
    </row>
    <row r="128" spans="1:20" ht="15">
      <c r="A128">
        <f>'Final Project Log'!I161</f>
        <v>0</v>
      </c>
      <c r="B128">
        <f>'Final Project Log'!G161</f>
        <v>0</v>
      </c>
      <c r="C128" s="208">
        <f>'Final Project Log'!L161/T128</f>
        <v>0</v>
      </c>
      <c r="D128" t="s">
        <v>261</v>
      </c>
      <c r="E128" s="207">
        <f>'Final Project Log'!K161</f>
        <v>0</v>
      </c>
      <c r="F128" s="208">
        <f>'Final Project Log'!J161</f>
        <v>0</v>
      </c>
      <c r="G128">
        <f>'Final Project Log'!E161</f>
        <v>0</v>
      </c>
      <c r="H128">
        <f t="shared" si="5"/>
        <v>0</v>
      </c>
      <c r="I128">
        <f t="shared" si="6"/>
        <v>0</v>
      </c>
      <c r="J128">
        <f t="shared" si="7"/>
        <v>0</v>
      </c>
      <c r="K128">
        <f t="shared" si="8"/>
        <v>0</v>
      </c>
      <c r="L128">
        <f t="shared" si="9"/>
        <v>0</v>
      </c>
      <c r="M128">
        <f>'Final Project Log'!F161</f>
        <v>0</v>
      </c>
      <c r="N128" s="208">
        <f>'Final Project Log'!M161</f>
        <v>0</v>
      </c>
      <c r="O128" s="208">
        <f>'Final Project Log'!O161</f>
        <v>0</v>
      </c>
      <c r="P128" s="208">
        <f>'Final Project Log'!P161</f>
        <v>0</v>
      </c>
      <c r="Q128" s="208">
        <f>'Final Project Log'!Q161</f>
        <v>0</v>
      </c>
      <c r="R128" s="208">
        <f>'Final Project Log'!R161</f>
        <v>0</v>
      </c>
      <c r="S128" s="357">
        <f>'Final Project Log'!$G$16</f>
        <v>0</v>
      </c>
      <c r="T128">
        <f>'Final Project Log'!$G$17</f>
        <v>1</v>
      </c>
    </row>
    <row r="129" spans="1:20" ht="15">
      <c r="A129">
        <f>'Final Project Log'!I162</f>
        <v>0</v>
      </c>
      <c r="B129">
        <f>'Final Project Log'!G162</f>
        <v>0</v>
      </c>
      <c r="C129" s="208">
        <f>'Final Project Log'!L162/T129</f>
        <v>0</v>
      </c>
      <c r="D129" t="s">
        <v>261</v>
      </c>
      <c r="E129" s="207">
        <f>'Final Project Log'!K162</f>
        <v>0</v>
      </c>
      <c r="F129" s="208">
        <f>'Final Project Log'!J162</f>
        <v>0</v>
      </c>
      <c r="G129">
        <f>'Final Project Log'!E162</f>
        <v>0</v>
      </c>
      <c r="H129">
        <f t="shared" si="5"/>
        <v>0</v>
      </c>
      <c r="I129">
        <f t="shared" si="6"/>
        <v>0</v>
      </c>
      <c r="J129">
        <f t="shared" si="7"/>
        <v>0</v>
      </c>
      <c r="K129">
        <f t="shared" si="8"/>
        <v>0</v>
      </c>
      <c r="L129">
        <f t="shared" si="9"/>
        <v>0</v>
      </c>
      <c r="M129">
        <f>'Final Project Log'!F162</f>
        <v>0</v>
      </c>
      <c r="N129" s="208">
        <f>'Final Project Log'!M162</f>
        <v>0</v>
      </c>
      <c r="O129" s="208">
        <f>'Final Project Log'!O162</f>
        <v>0</v>
      </c>
      <c r="P129" s="208">
        <f>'Final Project Log'!P162</f>
        <v>0</v>
      </c>
      <c r="Q129" s="208">
        <f>'Final Project Log'!Q162</f>
        <v>0</v>
      </c>
      <c r="R129" s="208">
        <f>'Final Project Log'!R162</f>
        <v>0</v>
      </c>
      <c r="S129" s="357">
        <f>'Final Project Log'!$G$16</f>
        <v>0</v>
      </c>
      <c r="T129">
        <f>'Final Project Log'!$G$17</f>
        <v>1</v>
      </c>
    </row>
    <row r="130" spans="1:20" ht="15">
      <c r="A130">
        <f>'Final Project Log'!I163</f>
        <v>0</v>
      </c>
      <c r="B130">
        <f>'Final Project Log'!G163</f>
        <v>0</v>
      </c>
      <c r="C130" s="208">
        <f>'Final Project Log'!L163/T130</f>
        <v>0</v>
      </c>
      <c r="D130" t="s">
        <v>261</v>
      </c>
      <c r="E130" s="207">
        <f>'Final Project Log'!K163</f>
        <v>0</v>
      </c>
      <c r="F130" s="208">
        <f>'Final Project Log'!J163</f>
        <v>0</v>
      </c>
      <c r="G130">
        <f>'Final Project Log'!E163</f>
        <v>0</v>
      </c>
      <c r="H130">
        <f t="shared" si="5"/>
        <v>0</v>
      </c>
      <c r="I130">
        <f t="shared" si="6"/>
        <v>0</v>
      </c>
      <c r="J130">
        <f t="shared" si="7"/>
        <v>0</v>
      </c>
      <c r="K130">
        <f t="shared" si="8"/>
        <v>0</v>
      </c>
      <c r="L130">
        <f t="shared" si="9"/>
        <v>0</v>
      </c>
      <c r="M130">
        <f>'Final Project Log'!F163</f>
        <v>0</v>
      </c>
      <c r="N130" s="208">
        <f>'Final Project Log'!M163</f>
        <v>0</v>
      </c>
      <c r="O130" s="208">
        <f>'Final Project Log'!O163</f>
        <v>0</v>
      </c>
      <c r="P130" s="208">
        <f>'Final Project Log'!P163</f>
        <v>0</v>
      </c>
      <c r="Q130" s="208">
        <f>'Final Project Log'!Q163</f>
        <v>0</v>
      </c>
      <c r="R130" s="208">
        <f>'Final Project Log'!R163</f>
        <v>0</v>
      </c>
      <c r="S130" s="357">
        <f>'Final Project Log'!$G$16</f>
        <v>0</v>
      </c>
      <c r="T130">
        <f>'Final Project Log'!$G$17</f>
        <v>1</v>
      </c>
    </row>
    <row r="131" spans="1:20" ht="15">
      <c r="A131">
        <f>'Final Project Log'!I164</f>
        <v>0</v>
      </c>
      <c r="B131">
        <f>'Final Project Log'!G164</f>
        <v>0</v>
      </c>
      <c r="C131" s="208">
        <f>'Final Project Log'!L164/T131</f>
        <v>0</v>
      </c>
      <c r="D131" t="s">
        <v>261</v>
      </c>
      <c r="E131" s="207">
        <f>'Final Project Log'!K164</f>
        <v>0</v>
      </c>
      <c r="F131" s="208">
        <f>'Final Project Log'!J164</f>
        <v>0</v>
      </c>
      <c r="G131">
        <f>'Final Project Log'!E164</f>
        <v>0</v>
      </c>
      <c r="H131">
        <f aca="true" t="shared" si="10" ref="H131:H194">N131/$T$2</f>
        <v>0</v>
      </c>
      <c r="I131">
        <f aca="true" t="shared" si="11" ref="I131:I194">O131/$T$2</f>
        <v>0</v>
      </c>
      <c r="J131">
        <f aca="true" t="shared" si="12" ref="J131:J194">P131/$T$2</f>
        <v>0</v>
      </c>
      <c r="K131">
        <f aca="true" t="shared" si="13" ref="K131:K194">Q131/$T$2</f>
        <v>0</v>
      </c>
      <c r="L131">
        <f aca="true" t="shared" si="14" ref="L131:L194">R131/$T$2</f>
        <v>0</v>
      </c>
      <c r="M131">
        <f>'Final Project Log'!F164</f>
        <v>0</v>
      </c>
      <c r="N131" s="208">
        <f>'Final Project Log'!M164</f>
        <v>0</v>
      </c>
      <c r="O131" s="208">
        <f>'Final Project Log'!O164</f>
        <v>0</v>
      </c>
      <c r="P131" s="208">
        <f>'Final Project Log'!P164</f>
        <v>0</v>
      </c>
      <c r="Q131" s="208">
        <f>'Final Project Log'!Q164</f>
        <v>0</v>
      </c>
      <c r="R131" s="208">
        <f>'Final Project Log'!R164</f>
        <v>0</v>
      </c>
      <c r="S131" s="357">
        <f>'Final Project Log'!$G$16</f>
        <v>0</v>
      </c>
      <c r="T131">
        <f>'Final Project Log'!$G$17</f>
        <v>1</v>
      </c>
    </row>
    <row r="132" spans="1:20" ht="15">
      <c r="A132">
        <f>'Final Project Log'!I165</f>
        <v>0</v>
      </c>
      <c r="B132">
        <f>'Final Project Log'!G165</f>
        <v>0</v>
      </c>
      <c r="C132" s="208">
        <f>'Final Project Log'!L165/T132</f>
        <v>0</v>
      </c>
      <c r="D132" t="s">
        <v>261</v>
      </c>
      <c r="E132" s="207">
        <f>'Final Project Log'!K165</f>
        <v>0</v>
      </c>
      <c r="F132" s="208">
        <f>'Final Project Log'!J165</f>
        <v>0</v>
      </c>
      <c r="G132">
        <f>'Final Project Log'!E165</f>
        <v>0</v>
      </c>
      <c r="H132">
        <f t="shared" si="10"/>
        <v>0</v>
      </c>
      <c r="I132">
        <f t="shared" si="11"/>
        <v>0</v>
      </c>
      <c r="J132">
        <f t="shared" si="12"/>
        <v>0</v>
      </c>
      <c r="K132">
        <f t="shared" si="13"/>
        <v>0</v>
      </c>
      <c r="L132">
        <f t="shared" si="14"/>
        <v>0</v>
      </c>
      <c r="M132">
        <f>'Final Project Log'!F165</f>
        <v>0</v>
      </c>
      <c r="N132" s="208">
        <f>'Final Project Log'!M165</f>
        <v>0</v>
      </c>
      <c r="O132" s="208">
        <f>'Final Project Log'!O165</f>
        <v>0</v>
      </c>
      <c r="P132" s="208">
        <f>'Final Project Log'!P165</f>
        <v>0</v>
      </c>
      <c r="Q132" s="208">
        <f>'Final Project Log'!Q165</f>
        <v>0</v>
      </c>
      <c r="R132" s="208">
        <f>'Final Project Log'!R165</f>
        <v>0</v>
      </c>
      <c r="S132" s="357">
        <f>'Final Project Log'!$G$16</f>
        <v>0</v>
      </c>
      <c r="T132">
        <f>'Final Project Log'!$G$17</f>
        <v>1</v>
      </c>
    </row>
    <row r="133" spans="1:20" ht="15">
      <c r="A133">
        <f>'Final Project Log'!I166</f>
        <v>0</v>
      </c>
      <c r="B133">
        <f>'Final Project Log'!G166</f>
        <v>0</v>
      </c>
      <c r="C133" s="208">
        <f>'Final Project Log'!L166/T133</f>
        <v>0</v>
      </c>
      <c r="D133" t="s">
        <v>261</v>
      </c>
      <c r="E133" s="207">
        <f>'Final Project Log'!K166</f>
        <v>0</v>
      </c>
      <c r="F133" s="208">
        <f>'Final Project Log'!J166</f>
        <v>0</v>
      </c>
      <c r="G133">
        <f>'Final Project Log'!E166</f>
        <v>0</v>
      </c>
      <c r="H133">
        <f t="shared" si="10"/>
        <v>0</v>
      </c>
      <c r="I133">
        <f t="shared" si="11"/>
        <v>0</v>
      </c>
      <c r="J133">
        <f t="shared" si="12"/>
        <v>0</v>
      </c>
      <c r="K133">
        <f t="shared" si="13"/>
        <v>0</v>
      </c>
      <c r="L133">
        <f t="shared" si="14"/>
        <v>0</v>
      </c>
      <c r="M133">
        <f>'Final Project Log'!F166</f>
        <v>0</v>
      </c>
      <c r="N133" s="208">
        <f>'Final Project Log'!M166</f>
        <v>0</v>
      </c>
      <c r="O133" s="208">
        <f>'Final Project Log'!O166</f>
        <v>0</v>
      </c>
      <c r="P133" s="208">
        <f>'Final Project Log'!P166</f>
        <v>0</v>
      </c>
      <c r="Q133" s="208">
        <f>'Final Project Log'!Q166</f>
        <v>0</v>
      </c>
      <c r="R133" s="208">
        <f>'Final Project Log'!R166</f>
        <v>0</v>
      </c>
      <c r="S133" s="357">
        <f>'Final Project Log'!$G$16</f>
        <v>0</v>
      </c>
      <c r="T133">
        <f>'Final Project Log'!$G$17</f>
        <v>1</v>
      </c>
    </row>
    <row r="134" spans="1:20" ht="15">
      <c r="A134">
        <f>'Final Project Log'!I167</f>
        <v>0</v>
      </c>
      <c r="B134">
        <f>'Final Project Log'!G167</f>
        <v>0</v>
      </c>
      <c r="C134" s="208">
        <f>'Final Project Log'!L167/T134</f>
        <v>0</v>
      </c>
      <c r="D134" t="s">
        <v>261</v>
      </c>
      <c r="E134" s="207">
        <f>'Final Project Log'!K167</f>
        <v>0</v>
      </c>
      <c r="F134" s="208">
        <f>'Final Project Log'!J167</f>
        <v>0</v>
      </c>
      <c r="G134">
        <f>'Final Project Log'!E167</f>
        <v>0</v>
      </c>
      <c r="H134">
        <f t="shared" si="10"/>
        <v>0</v>
      </c>
      <c r="I134">
        <f t="shared" si="11"/>
        <v>0</v>
      </c>
      <c r="J134">
        <f t="shared" si="12"/>
        <v>0</v>
      </c>
      <c r="K134">
        <f t="shared" si="13"/>
        <v>0</v>
      </c>
      <c r="L134">
        <f t="shared" si="14"/>
        <v>0</v>
      </c>
      <c r="M134">
        <f>'Final Project Log'!F167</f>
        <v>0</v>
      </c>
      <c r="N134" s="208">
        <f>'Final Project Log'!M167</f>
        <v>0</v>
      </c>
      <c r="O134" s="208">
        <f>'Final Project Log'!O167</f>
        <v>0</v>
      </c>
      <c r="P134" s="208">
        <f>'Final Project Log'!P167</f>
        <v>0</v>
      </c>
      <c r="Q134" s="208">
        <f>'Final Project Log'!Q167</f>
        <v>0</v>
      </c>
      <c r="R134" s="208">
        <f>'Final Project Log'!R167</f>
        <v>0</v>
      </c>
      <c r="S134" s="357">
        <f>'Final Project Log'!$G$16</f>
        <v>0</v>
      </c>
      <c r="T134">
        <f>'Final Project Log'!$G$17</f>
        <v>1</v>
      </c>
    </row>
    <row r="135" spans="1:20" ht="15">
      <c r="A135">
        <f>'Final Project Log'!I168</f>
        <v>0</v>
      </c>
      <c r="B135">
        <f>'Final Project Log'!G168</f>
        <v>0</v>
      </c>
      <c r="C135" s="208">
        <f>'Final Project Log'!L168/T135</f>
        <v>0</v>
      </c>
      <c r="D135" t="s">
        <v>261</v>
      </c>
      <c r="E135" s="207">
        <f>'Final Project Log'!K168</f>
        <v>0</v>
      </c>
      <c r="F135" s="208">
        <f>'Final Project Log'!J168</f>
        <v>0</v>
      </c>
      <c r="G135">
        <f>'Final Project Log'!E168</f>
        <v>0</v>
      </c>
      <c r="H135">
        <f t="shared" si="10"/>
        <v>0</v>
      </c>
      <c r="I135">
        <f t="shared" si="11"/>
        <v>0</v>
      </c>
      <c r="J135">
        <f t="shared" si="12"/>
        <v>0</v>
      </c>
      <c r="K135">
        <f t="shared" si="13"/>
        <v>0</v>
      </c>
      <c r="L135">
        <f t="shared" si="14"/>
        <v>0</v>
      </c>
      <c r="M135">
        <f>'Final Project Log'!F168</f>
        <v>0</v>
      </c>
      <c r="N135" s="208">
        <f>'Final Project Log'!M168</f>
        <v>0</v>
      </c>
      <c r="O135" s="208">
        <f>'Final Project Log'!O168</f>
        <v>0</v>
      </c>
      <c r="P135" s="208">
        <f>'Final Project Log'!P168</f>
        <v>0</v>
      </c>
      <c r="Q135" s="208">
        <f>'Final Project Log'!Q168</f>
        <v>0</v>
      </c>
      <c r="R135" s="208">
        <f>'Final Project Log'!R168</f>
        <v>0</v>
      </c>
      <c r="S135" s="357">
        <f>'Final Project Log'!$G$16</f>
        <v>0</v>
      </c>
      <c r="T135">
        <f>'Final Project Log'!$G$17</f>
        <v>1</v>
      </c>
    </row>
    <row r="136" spans="1:20" ht="15">
      <c r="A136">
        <f>'Final Project Log'!I169</f>
        <v>0</v>
      </c>
      <c r="B136">
        <f>'Final Project Log'!G169</f>
        <v>0</v>
      </c>
      <c r="C136" s="208">
        <f>'Final Project Log'!L169/T136</f>
        <v>0</v>
      </c>
      <c r="D136" t="s">
        <v>261</v>
      </c>
      <c r="E136" s="207">
        <f>'Final Project Log'!K169</f>
        <v>0</v>
      </c>
      <c r="F136" s="208">
        <f>'Final Project Log'!J169</f>
        <v>0</v>
      </c>
      <c r="G136">
        <f>'Final Project Log'!E169</f>
        <v>0</v>
      </c>
      <c r="H136">
        <f t="shared" si="10"/>
        <v>0</v>
      </c>
      <c r="I136">
        <f t="shared" si="11"/>
        <v>0</v>
      </c>
      <c r="J136">
        <f t="shared" si="12"/>
        <v>0</v>
      </c>
      <c r="K136">
        <f t="shared" si="13"/>
        <v>0</v>
      </c>
      <c r="L136">
        <f t="shared" si="14"/>
        <v>0</v>
      </c>
      <c r="M136">
        <f>'Final Project Log'!F169</f>
        <v>0</v>
      </c>
      <c r="N136" s="208">
        <f>'Final Project Log'!M169</f>
        <v>0</v>
      </c>
      <c r="O136" s="208">
        <f>'Final Project Log'!O169</f>
        <v>0</v>
      </c>
      <c r="P136" s="208">
        <f>'Final Project Log'!P169</f>
        <v>0</v>
      </c>
      <c r="Q136" s="208">
        <f>'Final Project Log'!Q169</f>
        <v>0</v>
      </c>
      <c r="R136" s="208">
        <f>'Final Project Log'!R169</f>
        <v>0</v>
      </c>
      <c r="S136" s="357">
        <f>'Final Project Log'!$G$16</f>
        <v>0</v>
      </c>
      <c r="T136">
        <f>'Final Project Log'!$G$17</f>
        <v>1</v>
      </c>
    </row>
    <row r="137" spans="1:20" ht="15">
      <c r="A137">
        <f>'Final Project Log'!I170</f>
        <v>0</v>
      </c>
      <c r="B137">
        <f>'Final Project Log'!G170</f>
        <v>0</v>
      </c>
      <c r="C137" s="208">
        <f>'Final Project Log'!L170/T137</f>
        <v>0</v>
      </c>
      <c r="D137" t="s">
        <v>261</v>
      </c>
      <c r="E137" s="207">
        <f>'Final Project Log'!K170</f>
        <v>0</v>
      </c>
      <c r="F137" s="208">
        <f>'Final Project Log'!J170</f>
        <v>0</v>
      </c>
      <c r="G137">
        <f>'Final Project Log'!E170</f>
        <v>0</v>
      </c>
      <c r="H137">
        <f t="shared" si="10"/>
        <v>0</v>
      </c>
      <c r="I137">
        <f t="shared" si="11"/>
        <v>0</v>
      </c>
      <c r="J137">
        <f t="shared" si="12"/>
        <v>0</v>
      </c>
      <c r="K137">
        <f t="shared" si="13"/>
        <v>0</v>
      </c>
      <c r="L137">
        <f t="shared" si="14"/>
        <v>0</v>
      </c>
      <c r="M137">
        <f>'Final Project Log'!F170</f>
        <v>0</v>
      </c>
      <c r="N137" s="208">
        <f>'Final Project Log'!M170</f>
        <v>0</v>
      </c>
      <c r="O137" s="208">
        <f>'Final Project Log'!O170</f>
        <v>0</v>
      </c>
      <c r="P137" s="208">
        <f>'Final Project Log'!P170</f>
        <v>0</v>
      </c>
      <c r="Q137" s="208">
        <f>'Final Project Log'!Q170</f>
        <v>0</v>
      </c>
      <c r="R137" s="208">
        <f>'Final Project Log'!R170</f>
        <v>0</v>
      </c>
      <c r="S137" s="357">
        <f>'Final Project Log'!$G$16</f>
        <v>0</v>
      </c>
      <c r="T137">
        <f>'Final Project Log'!$G$17</f>
        <v>1</v>
      </c>
    </row>
    <row r="138" spans="1:20" ht="15">
      <c r="A138">
        <f>'Final Project Log'!I171</f>
        <v>0</v>
      </c>
      <c r="B138">
        <f>'Final Project Log'!G171</f>
        <v>0</v>
      </c>
      <c r="C138" s="208">
        <f>'Final Project Log'!L171/T138</f>
        <v>0</v>
      </c>
      <c r="D138" t="s">
        <v>261</v>
      </c>
      <c r="E138" s="207">
        <f>'Final Project Log'!K171</f>
        <v>0</v>
      </c>
      <c r="F138" s="208">
        <f>'Final Project Log'!J171</f>
        <v>0</v>
      </c>
      <c r="G138">
        <f>'Final Project Log'!E171</f>
        <v>0</v>
      </c>
      <c r="H138">
        <f t="shared" si="10"/>
        <v>0</v>
      </c>
      <c r="I138">
        <f t="shared" si="11"/>
        <v>0</v>
      </c>
      <c r="J138">
        <f t="shared" si="12"/>
        <v>0</v>
      </c>
      <c r="K138">
        <f t="shared" si="13"/>
        <v>0</v>
      </c>
      <c r="L138">
        <f t="shared" si="14"/>
        <v>0</v>
      </c>
      <c r="M138">
        <f>'Final Project Log'!F171</f>
        <v>0</v>
      </c>
      <c r="N138" s="208">
        <f>'Final Project Log'!M171</f>
        <v>0</v>
      </c>
      <c r="O138" s="208">
        <f>'Final Project Log'!O171</f>
        <v>0</v>
      </c>
      <c r="P138" s="208">
        <f>'Final Project Log'!P171</f>
        <v>0</v>
      </c>
      <c r="Q138" s="208">
        <f>'Final Project Log'!Q171</f>
        <v>0</v>
      </c>
      <c r="R138" s="208">
        <f>'Final Project Log'!R171</f>
        <v>0</v>
      </c>
      <c r="S138" s="357">
        <f>'Final Project Log'!$G$16</f>
        <v>0</v>
      </c>
      <c r="T138">
        <f>'Final Project Log'!$G$17</f>
        <v>1</v>
      </c>
    </row>
    <row r="139" spans="1:20" ht="15">
      <c r="A139">
        <f>'Final Project Log'!I172</f>
        <v>0</v>
      </c>
      <c r="B139">
        <f>'Final Project Log'!G172</f>
        <v>0</v>
      </c>
      <c r="C139" s="208">
        <f>'Final Project Log'!L172/T139</f>
        <v>0</v>
      </c>
      <c r="D139" t="s">
        <v>261</v>
      </c>
      <c r="E139" s="207">
        <f>'Final Project Log'!K172</f>
        <v>0</v>
      </c>
      <c r="F139" s="208">
        <f>'Final Project Log'!J172</f>
        <v>0</v>
      </c>
      <c r="G139">
        <f>'Final Project Log'!E172</f>
        <v>0</v>
      </c>
      <c r="H139">
        <f t="shared" si="10"/>
        <v>0</v>
      </c>
      <c r="I139">
        <f t="shared" si="11"/>
        <v>0</v>
      </c>
      <c r="J139">
        <f t="shared" si="12"/>
        <v>0</v>
      </c>
      <c r="K139">
        <f t="shared" si="13"/>
        <v>0</v>
      </c>
      <c r="L139">
        <f t="shared" si="14"/>
        <v>0</v>
      </c>
      <c r="M139">
        <f>'Final Project Log'!F172</f>
        <v>0</v>
      </c>
      <c r="N139" s="208">
        <f>'Final Project Log'!M172</f>
        <v>0</v>
      </c>
      <c r="O139" s="208">
        <f>'Final Project Log'!O172</f>
        <v>0</v>
      </c>
      <c r="P139" s="208">
        <f>'Final Project Log'!P172</f>
        <v>0</v>
      </c>
      <c r="Q139" s="208">
        <f>'Final Project Log'!Q172</f>
        <v>0</v>
      </c>
      <c r="R139" s="208">
        <f>'Final Project Log'!R172</f>
        <v>0</v>
      </c>
      <c r="S139" s="357">
        <f>'Final Project Log'!$G$16</f>
        <v>0</v>
      </c>
      <c r="T139">
        <f>'Final Project Log'!$G$17</f>
        <v>1</v>
      </c>
    </row>
    <row r="140" spans="1:20" ht="15">
      <c r="A140">
        <f>'Final Project Log'!I173</f>
        <v>0</v>
      </c>
      <c r="B140">
        <f>'Final Project Log'!G173</f>
        <v>0</v>
      </c>
      <c r="C140" s="208">
        <f>'Final Project Log'!L173/T140</f>
        <v>0</v>
      </c>
      <c r="D140" t="s">
        <v>261</v>
      </c>
      <c r="E140" s="207">
        <f>'Final Project Log'!K173</f>
        <v>0</v>
      </c>
      <c r="F140" s="208">
        <f>'Final Project Log'!J173</f>
        <v>0</v>
      </c>
      <c r="G140">
        <f>'Final Project Log'!E173</f>
        <v>0</v>
      </c>
      <c r="H140">
        <f t="shared" si="10"/>
        <v>0</v>
      </c>
      <c r="I140">
        <f t="shared" si="11"/>
        <v>0</v>
      </c>
      <c r="J140">
        <f t="shared" si="12"/>
        <v>0</v>
      </c>
      <c r="K140">
        <f t="shared" si="13"/>
        <v>0</v>
      </c>
      <c r="L140">
        <f t="shared" si="14"/>
        <v>0</v>
      </c>
      <c r="M140">
        <f>'Final Project Log'!F173</f>
        <v>0</v>
      </c>
      <c r="N140" s="208">
        <f>'Final Project Log'!M173</f>
        <v>0</v>
      </c>
      <c r="O140" s="208">
        <f>'Final Project Log'!O173</f>
        <v>0</v>
      </c>
      <c r="P140" s="208">
        <f>'Final Project Log'!P173</f>
        <v>0</v>
      </c>
      <c r="Q140" s="208">
        <f>'Final Project Log'!Q173</f>
        <v>0</v>
      </c>
      <c r="R140" s="208">
        <f>'Final Project Log'!R173</f>
        <v>0</v>
      </c>
      <c r="S140" s="357">
        <f>'Final Project Log'!$G$16</f>
        <v>0</v>
      </c>
      <c r="T140">
        <f>'Final Project Log'!$G$17</f>
        <v>1</v>
      </c>
    </row>
    <row r="141" spans="1:20" ht="15">
      <c r="A141">
        <f>'Final Project Log'!I174</f>
        <v>0</v>
      </c>
      <c r="B141">
        <f>'Final Project Log'!G174</f>
        <v>0</v>
      </c>
      <c r="C141" s="208">
        <f>'Final Project Log'!L174/T141</f>
        <v>0</v>
      </c>
      <c r="D141" t="s">
        <v>261</v>
      </c>
      <c r="E141" s="207">
        <f>'Final Project Log'!K174</f>
        <v>0</v>
      </c>
      <c r="F141" s="208">
        <f>'Final Project Log'!J174</f>
        <v>0</v>
      </c>
      <c r="G141">
        <f>'Final Project Log'!E174</f>
        <v>0</v>
      </c>
      <c r="H141">
        <f t="shared" si="10"/>
        <v>0</v>
      </c>
      <c r="I141">
        <f t="shared" si="11"/>
        <v>0</v>
      </c>
      <c r="J141">
        <f t="shared" si="12"/>
        <v>0</v>
      </c>
      <c r="K141">
        <f t="shared" si="13"/>
        <v>0</v>
      </c>
      <c r="L141">
        <f t="shared" si="14"/>
        <v>0</v>
      </c>
      <c r="M141">
        <f>'Final Project Log'!F174</f>
        <v>0</v>
      </c>
      <c r="N141" s="208">
        <f>'Final Project Log'!M174</f>
        <v>0</v>
      </c>
      <c r="O141" s="208">
        <f>'Final Project Log'!O174</f>
        <v>0</v>
      </c>
      <c r="P141" s="208">
        <f>'Final Project Log'!P174</f>
        <v>0</v>
      </c>
      <c r="Q141" s="208">
        <f>'Final Project Log'!Q174</f>
        <v>0</v>
      </c>
      <c r="R141" s="208">
        <f>'Final Project Log'!R174</f>
        <v>0</v>
      </c>
      <c r="S141" s="357">
        <f>'Final Project Log'!$G$16</f>
        <v>0</v>
      </c>
      <c r="T141">
        <f>'Final Project Log'!$G$17</f>
        <v>1</v>
      </c>
    </row>
    <row r="142" spans="1:20" ht="15">
      <c r="A142">
        <f>'Final Project Log'!I175</f>
        <v>0</v>
      </c>
      <c r="B142">
        <f>'Final Project Log'!G175</f>
        <v>0</v>
      </c>
      <c r="C142" s="208">
        <f>'Final Project Log'!L175/T142</f>
        <v>0</v>
      </c>
      <c r="D142" t="s">
        <v>261</v>
      </c>
      <c r="E142" s="207">
        <f>'Final Project Log'!K175</f>
        <v>0</v>
      </c>
      <c r="F142" s="208">
        <f>'Final Project Log'!J175</f>
        <v>0</v>
      </c>
      <c r="G142">
        <f>'Final Project Log'!E175</f>
        <v>0</v>
      </c>
      <c r="H142">
        <f t="shared" si="10"/>
        <v>0</v>
      </c>
      <c r="I142">
        <f t="shared" si="11"/>
        <v>0</v>
      </c>
      <c r="J142">
        <f t="shared" si="12"/>
        <v>0</v>
      </c>
      <c r="K142">
        <f t="shared" si="13"/>
        <v>0</v>
      </c>
      <c r="L142">
        <f t="shared" si="14"/>
        <v>0</v>
      </c>
      <c r="M142">
        <f>'Final Project Log'!F175</f>
        <v>0</v>
      </c>
      <c r="N142" s="208">
        <f>'Final Project Log'!M175</f>
        <v>0</v>
      </c>
      <c r="O142" s="208">
        <f>'Final Project Log'!O175</f>
        <v>0</v>
      </c>
      <c r="P142" s="208">
        <f>'Final Project Log'!P175</f>
        <v>0</v>
      </c>
      <c r="Q142" s="208">
        <f>'Final Project Log'!Q175</f>
        <v>0</v>
      </c>
      <c r="R142" s="208">
        <f>'Final Project Log'!R175</f>
        <v>0</v>
      </c>
      <c r="S142" s="357">
        <f>'Final Project Log'!$G$16</f>
        <v>0</v>
      </c>
      <c r="T142">
        <f>'Final Project Log'!$G$17</f>
        <v>1</v>
      </c>
    </row>
    <row r="143" spans="1:20" ht="15">
      <c r="A143">
        <f>'Final Project Log'!I176</f>
        <v>0</v>
      </c>
      <c r="B143">
        <f>'Final Project Log'!G176</f>
        <v>0</v>
      </c>
      <c r="C143" s="208">
        <f>'Final Project Log'!L176/T143</f>
        <v>0</v>
      </c>
      <c r="D143" t="s">
        <v>261</v>
      </c>
      <c r="E143" s="207">
        <f>'Final Project Log'!K176</f>
        <v>0</v>
      </c>
      <c r="F143" s="208">
        <f>'Final Project Log'!J176</f>
        <v>0</v>
      </c>
      <c r="G143">
        <f>'Final Project Log'!E176</f>
        <v>0</v>
      </c>
      <c r="H143">
        <f t="shared" si="10"/>
        <v>0</v>
      </c>
      <c r="I143">
        <f t="shared" si="11"/>
        <v>0</v>
      </c>
      <c r="J143">
        <f t="shared" si="12"/>
        <v>0</v>
      </c>
      <c r="K143">
        <f t="shared" si="13"/>
        <v>0</v>
      </c>
      <c r="L143">
        <f t="shared" si="14"/>
        <v>0</v>
      </c>
      <c r="M143">
        <f>'Final Project Log'!F176</f>
        <v>0</v>
      </c>
      <c r="N143" s="208">
        <f>'Final Project Log'!M176</f>
        <v>0</v>
      </c>
      <c r="O143" s="208">
        <f>'Final Project Log'!O176</f>
        <v>0</v>
      </c>
      <c r="P143" s="208">
        <f>'Final Project Log'!P176</f>
        <v>0</v>
      </c>
      <c r="Q143" s="208">
        <f>'Final Project Log'!Q176</f>
        <v>0</v>
      </c>
      <c r="R143" s="208">
        <f>'Final Project Log'!R176</f>
        <v>0</v>
      </c>
      <c r="S143" s="357">
        <f>'Final Project Log'!$G$16</f>
        <v>0</v>
      </c>
      <c r="T143">
        <f>'Final Project Log'!$G$17</f>
        <v>1</v>
      </c>
    </row>
    <row r="144" spans="1:20" ht="15">
      <c r="A144">
        <f>'Final Project Log'!I177</f>
        <v>0</v>
      </c>
      <c r="B144">
        <f>'Final Project Log'!G177</f>
        <v>0</v>
      </c>
      <c r="C144" s="208">
        <f>'Final Project Log'!L177/T144</f>
        <v>0</v>
      </c>
      <c r="D144" t="s">
        <v>261</v>
      </c>
      <c r="E144" s="207">
        <f>'Final Project Log'!K177</f>
        <v>0</v>
      </c>
      <c r="F144" s="208">
        <f>'Final Project Log'!J177</f>
        <v>0</v>
      </c>
      <c r="G144">
        <f>'Final Project Log'!E177</f>
        <v>0</v>
      </c>
      <c r="H144">
        <f t="shared" si="10"/>
        <v>0</v>
      </c>
      <c r="I144">
        <f t="shared" si="11"/>
        <v>0</v>
      </c>
      <c r="J144">
        <f t="shared" si="12"/>
        <v>0</v>
      </c>
      <c r="K144">
        <f t="shared" si="13"/>
        <v>0</v>
      </c>
      <c r="L144">
        <f t="shared" si="14"/>
        <v>0</v>
      </c>
      <c r="M144">
        <f>'Final Project Log'!F177</f>
        <v>0</v>
      </c>
      <c r="N144" s="208">
        <f>'Final Project Log'!M177</f>
        <v>0</v>
      </c>
      <c r="O144" s="208">
        <f>'Final Project Log'!O177</f>
        <v>0</v>
      </c>
      <c r="P144" s="208">
        <f>'Final Project Log'!P177</f>
        <v>0</v>
      </c>
      <c r="Q144" s="208">
        <f>'Final Project Log'!Q177</f>
        <v>0</v>
      </c>
      <c r="R144" s="208">
        <f>'Final Project Log'!R177</f>
        <v>0</v>
      </c>
      <c r="S144" s="357">
        <f>'Final Project Log'!$G$16</f>
        <v>0</v>
      </c>
      <c r="T144">
        <f>'Final Project Log'!$G$17</f>
        <v>1</v>
      </c>
    </row>
    <row r="145" spans="1:20" ht="15">
      <c r="A145">
        <f>'Final Project Log'!I178</f>
        <v>0</v>
      </c>
      <c r="B145">
        <f>'Final Project Log'!G178</f>
        <v>0</v>
      </c>
      <c r="C145" s="208">
        <f>'Final Project Log'!L178/T145</f>
        <v>0</v>
      </c>
      <c r="D145" t="s">
        <v>261</v>
      </c>
      <c r="E145" s="207">
        <f>'Final Project Log'!K178</f>
        <v>0</v>
      </c>
      <c r="F145" s="208">
        <f>'Final Project Log'!J178</f>
        <v>0</v>
      </c>
      <c r="G145">
        <f>'Final Project Log'!E178</f>
        <v>0</v>
      </c>
      <c r="H145">
        <f t="shared" si="10"/>
        <v>0</v>
      </c>
      <c r="I145">
        <f t="shared" si="11"/>
        <v>0</v>
      </c>
      <c r="J145">
        <f t="shared" si="12"/>
        <v>0</v>
      </c>
      <c r="K145">
        <f t="shared" si="13"/>
        <v>0</v>
      </c>
      <c r="L145">
        <f t="shared" si="14"/>
        <v>0</v>
      </c>
      <c r="M145">
        <f>'Final Project Log'!F178</f>
        <v>0</v>
      </c>
      <c r="N145" s="208">
        <f>'Final Project Log'!M178</f>
        <v>0</v>
      </c>
      <c r="O145" s="208">
        <f>'Final Project Log'!O178</f>
        <v>0</v>
      </c>
      <c r="P145" s="208">
        <f>'Final Project Log'!P178</f>
        <v>0</v>
      </c>
      <c r="Q145" s="208">
        <f>'Final Project Log'!Q178</f>
        <v>0</v>
      </c>
      <c r="R145" s="208">
        <f>'Final Project Log'!R178</f>
        <v>0</v>
      </c>
      <c r="S145" s="357">
        <f>'Final Project Log'!$G$16</f>
        <v>0</v>
      </c>
      <c r="T145">
        <f>'Final Project Log'!$G$17</f>
        <v>1</v>
      </c>
    </row>
    <row r="146" spans="1:20" ht="15">
      <c r="A146">
        <f>'Final Project Log'!I179</f>
        <v>0</v>
      </c>
      <c r="B146">
        <f>'Final Project Log'!G179</f>
        <v>0</v>
      </c>
      <c r="C146" s="208">
        <f>'Final Project Log'!L179/T146</f>
        <v>0</v>
      </c>
      <c r="D146" t="s">
        <v>261</v>
      </c>
      <c r="E146" s="207">
        <f>'Final Project Log'!K179</f>
        <v>0</v>
      </c>
      <c r="F146" s="208">
        <f>'Final Project Log'!J179</f>
        <v>0</v>
      </c>
      <c r="G146">
        <f>'Final Project Log'!E179</f>
        <v>0</v>
      </c>
      <c r="H146">
        <f t="shared" si="10"/>
        <v>0</v>
      </c>
      <c r="I146">
        <f t="shared" si="11"/>
        <v>0</v>
      </c>
      <c r="J146">
        <f t="shared" si="12"/>
        <v>0</v>
      </c>
      <c r="K146">
        <f t="shared" si="13"/>
        <v>0</v>
      </c>
      <c r="L146">
        <f t="shared" si="14"/>
        <v>0</v>
      </c>
      <c r="M146">
        <f>'Final Project Log'!F179</f>
        <v>0</v>
      </c>
      <c r="N146" s="208">
        <f>'Final Project Log'!M179</f>
        <v>0</v>
      </c>
      <c r="O146" s="208">
        <f>'Final Project Log'!O179</f>
        <v>0</v>
      </c>
      <c r="P146" s="208">
        <f>'Final Project Log'!P179</f>
        <v>0</v>
      </c>
      <c r="Q146" s="208">
        <f>'Final Project Log'!Q179</f>
        <v>0</v>
      </c>
      <c r="R146" s="208">
        <f>'Final Project Log'!R179</f>
        <v>0</v>
      </c>
      <c r="S146" s="357">
        <f>'Final Project Log'!$G$16</f>
        <v>0</v>
      </c>
      <c r="T146">
        <f>'Final Project Log'!$G$17</f>
        <v>1</v>
      </c>
    </row>
    <row r="147" spans="1:20" ht="15">
      <c r="A147">
        <f>'Final Project Log'!I180</f>
        <v>0</v>
      </c>
      <c r="B147">
        <f>'Final Project Log'!G180</f>
        <v>0</v>
      </c>
      <c r="C147" s="208">
        <f>'Final Project Log'!L180/T147</f>
        <v>0</v>
      </c>
      <c r="D147" t="s">
        <v>261</v>
      </c>
      <c r="E147" s="207">
        <f>'Final Project Log'!K180</f>
        <v>0</v>
      </c>
      <c r="F147" s="208">
        <f>'Final Project Log'!J180</f>
        <v>0</v>
      </c>
      <c r="G147">
        <f>'Final Project Log'!E180</f>
        <v>0</v>
      </c>
      <c r="H147">
        <f t="shared" si="10"/>
        <v>0</v>
      </c>
      <c r="I147">
        <f t="shared" si="11"/>
        <v>0</v>
      </c>
      <c r="J147">
        <f t="shared" si="12"/>
        <v>0</v>
      </c>
      <c r="K147">
        <f t="shared" si="13"/>
        <v>0</v>
      </c>
      <c r="L147">
        <f t="shared" si="14"/>
        <v>0</v>
      </c>
      <c r="M147">
        <f>'Final Project Log'!F180</f>
        <v>0</v>
      </c>
      <c r="N147" s="208">
        <f>'Final Project Log'!M180</f>
        <v>0</v>
      </c>
      <c r="O147" s="208">
        <f>'Final Project Log'!O180</f>
        <v>0</v>
      </c>
      <c r="P147" s="208">
        <f>'Final Project Log'!P180</f>
        <v>0</v>
      </c>
      <c r="Q147" s="208">
        <f>'Final Project Log'!Q180</f>
        <v>0</v>
      </c>
      <c r="R147" s="208">
        <f>'Final Project Log'!R180</f>
        <v>0</v>
      </c>
      <c r="S147" s="357">
        <f>'Final Project Log'!$G$16</f>
        <v>0</v>
      </c>
      <c r="T147">
        <f>'Final Project Log'!$G$17</f>
        <v>1</v>
      </c>
    </row>
    <row r="148" spans="1:20" ht="15">
      <c r="A148">
        <f>'Final Project Log'!I181</f>
        <v>0</v>
      </c>
      <c r="B148">
        <f>'Final Project Log'!G181</f>
        <v>0</v>
      </c>
      <c r="C148" s="208">
        <f>'Final Project Log'!L181/T148</f>
        <v>0</v>
      </c>
      <c r="D148" t="s">
        <v>261</v>
      </c>
      <c r="E148" s="207">
        <f>'Final Project Log'!K181</f>
        <v>0</v>
      </c>
      <c r="F148" s="208">
        <f>'Final Project Log'!J181</f>
        <v>0</v>
      </c>
      <c r="G148">
        <f>'Final Project Log'!E181</f>
        <v>0</v>
      </c>
      <c r="H148">
        <f t="shared" si="10"/>
        <v>0</v>
      </c>
      <c r="I148">
        <f t="shared" si="11"/>
        <v>0</v>
      </c>
      <c r="J148">
        <f t="shared" si="12"/>
        <v>0</v>
      </c>
      <c r="K148">
        <f t="shared" si="13"/>
        <v>0</v>
      </c>
      <c r="L148">
        <f t="shared" si="14"/>
        <v>0</v>
      </c>
      <c r="M148">
        <f>'Final Project Log'!F181</f>
        <v>0</v>
      </c>
      <c r="N148" s="208">
        <f>'Final Project Log'!M181</f>
        <v>0</v>
      </c>
      <c r="O148" s="208">
        <f>'Final Project Log'!O181</f>
        <v>0</v>
      </c>
      <c r="P148" s="208">
        <f>'Final Project Log'!P181</f>
        <v>0</v>
      </c>
      <c r="Q148" s="208">
        <f>'Final Project Log'!Q181</f>
        <v>0</v>
      </c>
      <c r="R148" s="208">
        <f>'Final Project Log'!R181</f>
        <v>0</v>
      </c>
      <c r="S148" s="357">
        <f>'Final Project Log'!$G$16</f>
        <v>0</v>
      </c>
      <c r="T148">
        <f>'Final Project Log'!$G$17</f>
        <v>1</v>
      </c>
    </row>
    <row r="149" spans="1:20" ht="15">
      <c r="A149">
        <f>'Final Project Log'!I182</f>
        <v>0</v>
      </c>
      <c r="B149">
        <f>'Final Project Log'!G182</f>
        <v>0</v>
      </c>
      <c r="C149" s="208">
        <f>'Final Project Log'!L182/T149</f>
        <v>0</v>
      </c>
      <c r="D149" t="s">
        <v>261</v>
      </c>
      <c r="E149" s="207">
        <f>'Final Project Log'!K182</f>
        <v>0</v>
      </c>
      <c r="F149" s="208">
        <f>'Final Project Log'!J182</f>
        <v>0</v>
      </c>
      <c r="G149">
        <f>'Final Project Log'!E182</f>
        <v>0</v>
      </c>
      <c r="H149">
        <f t="shared" si="10"/>
        <v>0</v>
      </c>
      <c r="I149">
        <f t="shared" si="11"/>
        <v>0</v>
      </c>
      <c r="J149">
        <f t="shared" si="12"/>
        <v>0</v>
      </c>
      <c r="K149">
        <f t="shared" si="13"/>
        <v>0</v>
      </c>
      <c r="L149">
        <f t="shared" si="14"/>
        <v>0</v>
      </c>
      <c r="M149">
        <f>'Final Project Log'!F182</f>
        <v>0</v>
      </c>
      <c r="N149" s="208">
        <f>'Final Project Log'!M182</f>
        <v>0</v>
      </c>
      <c r="O149" s="208">
        <f>'Final Project Log'!O182</f>
        <v>0</v>
      </c>
      <c r="P149" s="208">
        <f>'Final Project Log'!P182</f>
        <v>0</v>
      </c>
      <c r="Q149" s="208">
        <f>'Final Project Log'!Q182</f>
        <v>0</v>
      </c>
      <c r="R149" s="208">
        <f>'Final Project Log'!R182</f>
        <v>0</v>
      </c>
      <c r="S149" s="357">
        <f>'Final Project Log'!$G$16</f>
        <v>0</v>
      </c>
      <c r="T149">
        <f>'Final Project Log'!$G$17</f>
        <v>1</v>
      </c>
    </row>
    <row r="150" spans="1:20" ht="15">
      <c r="A150">
        <f>'Final Project Log'!I183</f>
        <v>0</v>
      </c>
      <c r="B150">
        <f>'Final Project Log'!G183</f>
        <v>0</v>
      </c>
      <c r="C150" s="208">
        <f>'Final Project Log'!L183/T150</f>
        <v>0</v>
      </c>
      <c r="D150" t="s">
        <v>261</v>
      </c>
      <c r="E150" s="207">
        <f>'Final Project Log'!K183</f>
        <v>0</v>
      </c>
      <c r="F150" s="208">
        <f>'Final Project Log'!J183</f>
        <v>0</v>
      </c>
      <c r="G150">
        <f>'Final Project Log'!E183</f>
        <v>0</v>
      </c>
      <c r="H150">
        <f t="shared" si="10"/>
        <v>0</v>
      </c>
      <c r="I150">
        <f t="shared" si="11"/>
        <v>0</v>
      </c>
      <c r="J150">
        <f t="shared" si="12"/>
        <v>0</v>
      </c>
      <c r="K150">
        <f t="shared" si="13"/>
        <v>0</v>
      </c>
      <c r="L150">
        <f t="shared" si="14"/>
        <v>0</v>
      </c>
      <c r="M150">
        <f>'Final Project Log'!F183</f>
        <v>0</v>
      </c>
      <c r="N150" s="208">
        <f>'Final Project Log'!M183</f>
        <v>0</v>
      </c>
      <c r="O150" s="208">
        <f>'Final Project Log'!O183</f>
        <v>0</v>
      </c>
      <c r="P150" s="208">
        <f>'Final Project Log'!P183</f>
        <v>0</v>
      </c>
      <c r="Q150" s="208">
        <f>'Final Project Log'!Q183</f>
        <v>0</v>
      </c>
      <c r="R150" s="208">
        <f>'Final Project Log'!R183</f>
        <v>0</v>
      </c>
      <c r="S150" s="357">
        <f>'Final Project Log'!$G$16</f>
        <v>0</v>
      </c>
      <c r="T150">
        <f>'Final Project Log'!$G$17</f>
        <v>1</v>
      </c>
    </row>
    <row r="151" spans="1:20" ht="15">
      <c r="A151">
        <f>'Final Project Log'!I184</f>
        <v>0</v>
      </c>
      <c r="B151">
        <f>'Final Project Log'!G184</f>
        <v>0</v>
      </c>
      <c r="C151" s="208">
        <f>'Final Project Log'!L184/T151</f>
        <v>0</v>
      </c>
      <c r="D151" t="s">
        <v>261</v>
      </c>
      <c r="E151" s="207">
        <f>'Final Project Log'!K184</f>
        <v>0</v>
      </c>
      <c r="F151" s="208">
        <f>'Final Project Log'!J184</f>
        <v>0</v>
      </c>
      <c r="G151">
        <f>'Final Project Log'!E184</f>
        <v>0</v>
      </c>
      <c r="H151">
        <f t="shared" si="10"/>
        <v>0</v>
      </c>
      <c r="I151">
        <f t="shared" si="11"/>
        <v>0</v>
      </c>
      <c r="J151">
        <f t="shared" si="12"/>
        <v>0</v>
      </c>
      <c r="K151">
        <f t="shared" si="13"/>
        <v>0</v>
      </c>
      <c r="L151">
        <f t="shared" si="14"/>
        <v>0</v>
      </c>
      <c r="M151">
        <f>'Final Project Log'!F184</f>
        <v>0</v>
      </c>
      <c r="N151" s="208">
        <f>'Final Project Log'!M184</f>
        <v>0</v>
      </c>
      <c r="O151" s="208">
        <f>'Final Project Log'!O184</f>
        <v>0</v>
      </c>
      <c r="P151" s="208">
        <f>'Final Project Log'!P184</f>
        <v>0</v>
      </c>
      <c r="Q151" s="208">
        <f>'Final Project Log'!Q184</f>
        <v>0</v>
      </c>
      <c r="R151" s="208">
        <f>'Final Project Log'!R184</f>
        <v>0</v>
      </c>
      <c r="S151" s="357">
        <f>'Final Project Log'!$G$16</f>
        <v>0</v>
      </c>
      <c r="T151">
        <f>'Final Project Log'!$G$17</f>
        <v>1</v>
      </c>
    </row>
    <row r="152" spans="1:20" ht="15">
      <c r="A152">
        <f>'Final Project Log'!I185</f>
        <v>0</v>
      </c>
      <c r="B152">
        <f>'Final Project Log'!G185</f>
        <v>0</v>
      </c>
      <c r="C152" s="208">
        <f>'Final Project Log'!L185/T152</f>
        <v>0</v>
      </c>
      <c r="D152" t="s">
        <v>261</v>
      </c>
      <c r="E152" s="207">
        <f>'Final Project Log'!K185</f>
        <v>0</v>
      </c>
      <c r="F152" s="208">
        <f>'Final Project Log'!J185</f>
        <v>0</v>
      </c>
      <c r="G152">
        <f>'Final Project Log'!E185</f>
        <v>0</v>
      </c>
      <c r="H152">
        <f t="shared" si="10"/>
        <v>0</v>
      </c>
      <c r="I152">
        <f t="shared" si="11"/>
        <v>0</v>
      </c>
      <c r="J152">
        <f t="shared" si="12"/>
        <v>0</v>
      </c>
      <c r="K152">
        <f t="shared" si="13"/>
        <v>0</v>
      </c>
      <c r="L152">
        <f t="shared" si="14"/>
        <v>0</v>
      </c>
      <c r="M152">
        <f>'Final Project Log'!F185</f>
        <v>0</v>
      </c>
      <c r="N152" s="208">
        <f>'Final Project Log'!M185</f>
        <v>0</v>
      </c>
      <c r="O152" s="208">
        <f>'Final Project Log'!O185</f>
        <v>0</v>
      </c>
      <c r="P152" s="208">
        <f>'Final Project Log'!P185</f>
        <v>0</v>
      </c>
      <c r="Q152" s="208">
        <f>'Final Project Log'!Q185</f>
        <v>0</v>
      </c>
      <c r="R152" s="208">
        <f>'Final Project Log'!R185</f>
        <v>0</v>
      </c>
      <c r="S152" s="357">
        <f>'Final Project Log'!$G$16</f>
        <v>0</v>
      </c>
      <c r="T152">
        <f>'Final Project Log'!$G$17</f>
        <v>1</v>
      </c>
    </row>
    <row r="153" spans="1:20" ht="15">
      <c r="A153">
        <f>'Final Project Log'!I186</f>
        <v>0</v>
      </c>
      <c r="B153">
        <f>'Final Project Log'!G186</f>
        <v>0</v>
      </c>
      <c r="C153" s="208">
        <f>'Final Project Log'!L186/T153</f>
        <v>0</v>
      </c>
      <c r="D153" t="s">
        <v>261</v>
      </c>
      <c r="E153" s="207">
        <f>'Final Project Log'!K186</f>
        <v>0</v>
      </c>
      <c r="F153" s="208">
        <f>'Final Project Log'!J186</f>
        <v>0</v>
      </c>
      <c r="G153">
        <f>'Final Project Log'!E186</f>
        <v>0</v>
      </c>
      <c r="H153">
        <f t="shared" si="10"/>
        <v>0</v>
      </c>
      <c r="I153">
        <f t="shared" si="11"/>
        <v>0</v>
      </c>
      <c r="J153">
        <f t="shared" si="12"/>
        <v>0</v>
      </c>
      <c r="K153">
        <f t="shared" si="13"/>
        <v>0</v>
      </c>
      <c r="L153">
        <f t="shared" si="14"/>
        <v>0</v>
      </c>
      <c r="M153">
        <f>'Final Project Log'!F186</f>
        <v>0</v>
      </c>
      <c r="N153" s="208">
        <f>'Final Project Log'!M186</f>
        <v>0</v>
      </c>
      <c r="O153" s="208">
        <f>'Final Project Log'!O186</f>
        <v>0</v>
      </c>
      <c r="P153" s="208">
        <f>'Final Project Log'!P186</f>
        <v>0</v>
      </c>
      <c r="Q153" s="208">
        <f>'Final Project Log'!Q186</f>
        <v>0</v>
      </c>
      <c r="R153" s="208">
        <f>'Final Project Log'!R186</f>
        <v>0</v>
      </c>
      <c r="S153" s="357">
        <f>'Final Project Log'!$G$16</f>
        <v>0</v>
      </c>
      <c r="T153">
        <f>'Final Project Log'!$G$17</f>
        <v>1</v>
      </c>
    </row>
    <row r="154" spans="1:20" ht="15">
      <c r="A154">
        <f>'Final Project Log'!I187</f>
        <v>0</v>
      </c>
      <c r="B154">
        <f>'Final Project Log'!G187</f>
        <v>0</v>
      </c>
      <c r="C154" s="208">
        <f>'Final Project Log'!L187/T154</f>
        <v>0</v>
      </c>
      <c r="D154" t="s">
        <v>261</v>
      </c>
      <c r="E154" s="207">
        <f>'Final Project Log'!K187</f>
        <v>0</v>
      </c>
      <c r="F154" s="208">
        <f>'Final Project Log'!J187</f>
        <v>0</v>
      </c>
      <c r="G154">
        <f>'Final Project Log'!E187</f>
        <v>0</v>
      </c>
      <c r="H154">
        <f t="shared" si="10"/>
        <v>0</v>
      </c>
      <c r="I154">
        <f t="shared" si="11"/>
        <v>0</v>
      </c>
      <c r="J154">
        <f t="shared" si="12"/>
        <v>0</v>
      </c>
      <c r="K154">
        <f t="shared" si="13"/>
        <v>0</v>
      </c>
      <c r="L154">
        <f t="shared" si="14"/>
        <v>0</v>
      </c>
      <c r="M154">
        <f>'Final Project Log'!F187</f>
        <v>0</v>
      </c>
      <c r="N154" s="208">
        <f>'Final Project Log'!M187</f>
        <v>0</v>
      </c>
      <c r="O154" s="208">
        <f>'Final Project Log'!O187</f>
        <v>0</v>
      </c>
      <c r="P154" s="208">
        <f>'Final Project Log'!P187</f>
        <v>0</v>
      </c>
      <c r="Q154" s="208">
        <f>'Final Project Log'!Q187</f>
        <v>0</v>
      </c>
      <c r="R154" s="208">
        <f>'Final Project Log'!R187</f>
        <v>0</v>
      </c>
      <c r="S154" s="357">
        <f>'Final Project Log'!$G$16</f>
        <v>0</v>
      </c>
      <c r="T154">
        <f>'Final Project Log'!$G$17</f>
        <v>1</v>
      </c>
    </row>
    <row r="155" spans="1:20" ht="15">
      <c r="A155">
        <f>'Final Project Log'!I188</f>
        <v>0</v>
      </c>
      <c r="B155">
        <f>'Final Project Log'!G188</f>
        <v>0</v>
      </c>
      <c r="C155" s="208">
        <f>'Final Project Log'!L188/T155</f>
        <v>0</v>
      </c>
      <c r="D155" t="s">
        <v>261</v>
      </c>
      <c r="E155" s="207">
        <f>'Final Project Log'!K188</f>
        <v>0</v>
      </c>
      <c r="F155" s="208">
        <f>'Final Project Log'!J188</f>
        <v>0</v>
      </c>
      <c r="G155">
        <f>'Final Project Log'!E188</f>
        <v>0</v>
      </c>
      <c r="H155">
        <f t="shared" si="10"/>
        <v>0</v>
      </c>
      <c r="I155">
        <f t="shared" si="11"/>
        <v>0</v>
      </c>
      <c r="J155">
        <f t="shared" si="12"/>
        <v>0</v>
      </c>
      <c r="K155">
        <f t="shared" si="13"/>
        <v>0</v>
      </c>
      <c r="L155">
        <f t="shared" si="14"/>
        <v>0</v>
      </c>
      <c r="M155">
        <f>'Final Project Log'!F188</f>
        <v>0</v>
      </c>
      <c r="N155" s="208">
        <f>'Final Project Log'!M188</f>
        <v>0</v>
      </c>
      <c r="O155" s="208">
        <f>'Final Project Log'!O188</f>
        <v>0</v>
      </c>
      <c r="P155" s="208">
        <f>'Final Project Log'!P188</f>
        <v>0</v>
      </c>
      <c r="Q155" s="208">
        <f>'Final Project Log'!Q188</f>
        <v>0</v>
      </c>
      <c r="R155" s="208">
        <f>'Final Project Log'!R188</f>
        <v>0</v>
      </c>
      <c r="S155" s="357">
        <f>'Final Project Log'!$G$16</f>
        <v>0</v>
      </c>
      <c r="T155">
        <f>'Final Project Log'!$G$17</f>
        <v>1</v>
      </c>
    </row>
    <row r="156" spans="1:20" ht="15">
      <c r="A156">
        <f>'Final Project Log'!I189</f>
        <v>0</v>
      </c>
      <c r="B156">
        <f>'Final Project Log'!G189</f>
        <v>0</v>
      </c>
      <c r="C156" s="208">
        <f>'Final Project Log'!L189/T156</f>
        <v>0</v>
      </c>
      <c r="D156" t="s">
        <v>261</v>
      </c>
      <c r="E156" s="207">
        <f>'Final Project Log'!K189</f>
        <v>0</v>
      </c>
      <c r="F156" s="208">
        <f>'Final Project Log'!J189</f>
        <v>0</v>
      </c>
      <c r="G156">
        <f>'Final Project Log'!E189</f>
        <v>0</v>
      </c>
      <c r="H156">
        <f t="shared" si="10"/>
        <v>0</v>
      </c>
      <c r="I156">
        <f t="shared" si="11"/>
        <v>0</v>
      </c>
      <c r="J156">
        <f t="shared" si="12"/>
        <v>0</v>
      </c>
      <c r="K156">
        <f t="shared" si="13"/>
        <v>0</v>
      </c>
      <c r="L156">
        <f t="shared" si="14"/>
        <v>0</v>
      </c>
      <c r="M156">
        <f>'Final Project Log'!F189</f>
        <v>0</v>
      </c>
      <c r="N156" s="208">
        <f>'Final Project Log'!M189</f>
        <v>0</v>
      </c>
      <c r="O156" s="208">
        <f>'Final Project Log'!O189</f>
        <v>0</v>
      </c>
      <c r="P156" s="208">
        <f>'Final Project Log'!P189</f>
        <v>0</v>
      </c>
      <c r="Q156" s="208">
        <f>'Final Project Log'!Q189</f>
        <v>0</v>
      </c>
      <c r="R156" s="208">
        <f>'Final Project Log'!R189</f>
        <v>0</v>
      </c>
      <c r="S156" s="357">
        <f>'Final Project Log'!$G$16</f>
        <v>0</v>
      </c>
      <c r="T156">
        <f>'Final Project Log'!$G$17</f>
        <v>1</v>
      </c>
    </row>
    <row r="157" spans="1:20" ht="15">
      <c r="A157">
        <f>'Final Project Log'!I190</f>
        <v>0</v>
      </c>
      <c r="B157">
        <f>'Final Project Log'!G190</f>
        <v>0</v>
      </c>
      <c r="C157" s="208">
        <f>'Final Project Log'!L190/T157</f>
        <v>0</v>
      </c>
      <c r="D157" t="s">
        <v>261</v>
      </c>
      <c r="E157" s="207">
        <f>'Final Project Log'!K190</f>
        <v>0</v>
      </c>
      <c r="F157" s="208">
        <f>'Final Project Log'!J190</f>
        <v>0</v>
      </c>
      <c r="G157">
        <f>'Final Project Log'!E190</f>
        <v>0</v>
      </c>
      <c r="H157">
        <f t="shared" si="10"/>
        <v>0</v>
      </c>
      <c r="I157">
        <f t="shared" si="11"/>
        <v>0</v>
      </c>
      <c r="J157">
        <f t="shared" si="12"/>
        <v>0</v>
      </c>
      <c r="K157">
        <f t="shared" si="13"/>
        <v>0</v>
      </c>
      <c r="L157">
        <f t="shared" si="14"/>
        <v>0</v>
      </c>
      <c r="M157">
        <f>'Final Project Log'!F190</f>
        <v>0</v>
      </c>
      <c r="N157" s="208">
        <f>'Final Project Log'!M190</f>
        <v>0</v>
      </c>
      <c r="O157" s="208">
        <f>'Final Project Log'!O190</f>
        <v>0</v>
      </c>
      <c r="P157" s="208">
        <f>'Final Project Log'!P190</f>
        <v>0</v>
      </c>
      <c r="Q157" s="208">
        <f>'Final Project Log'!Q190</f>
        <v>0</v>
      </c>
      <c r="R157" s="208">
        <f>'Final Project Log'!R190</f>
        <v>0</v>
      </c>
      <c r="S157" s="357">
        <f>'Final Project Log'!$G$16</f>
        <v>0</v>
      </c>
      <c r="T157">
        <f>'Final Project Log'!$G$17</f>
        <v>1</v>
      </c>
    </row>
    <row r="158" spans="1:20" ht="15">
      <c r="A158">
        <f>'Final Project Log'!I191</f>
        <v>0</v>
      </c>
      <c r="B158">
        <f>'Final Project Log'!G191</f>
        <v>0</v>
      </c>
      <c r="C158" s="208">
        <f>'Final Project Log'!L191/T158</f>
        <v>0</v>
      </c>
      <c r="D158" t="s">
        <v>261</v>
      </c>
      <c r="E158" s="207">
        <f>'Final Project Log'!K191</f>
        <v>0</v>
      </c>
      <c r="F158" s="208">
        <f>'Final Project Log'!J191</f>
        <v>0</v>
      </c>
      <c r="G158">
        <f>'Final Project Log'!E191</f>
        <v>0</v>
      </c>
      <c r="H158">
        <f t="shared" si="10"/>
        <v>0</v>
      </c>
      <c r="I158">
        <f t="shared" si="11"/>
        <v>0</v>
      </c>
      <c r="J158">
        <f t="shared" si="12"/>
        <v>0</v>
      </c>
      <c r="K158">
        <f t="shared" si="13"/>
        <v>0</v>
      </c>
      <c r="L158">
        <f t="shared" si="14"/>
        <v>0</v>
      </c>
      <c r="M158">
        <f>'Final Project Log'!F191</f>
        <v>0</v>
      </c>
      <c r="N158" s="208">
        <f>'Final Project Log'!M191</f>
        <v>0</v>
      </c>
      <c r="O158" s="208">
        <f>'Final Project Log'!O191</f>
        <v>0</v>
      </c>
      <c r="P158" s="208">
        <f>'Final Project Log'!P191</f>
        <v>0</v>
      </c>
      <c r="Q158" s="208">
        <f>'Final Project Log'!Q191</f>
        <v>0</v>
      </c>
      <c r="R158" s="208">
        <f>'Final Project Log'!R191</f>
        <v>0</v>
      </c>
      <c r="S158" s="357">
        <f>'Final Project Log'!$G$16</f>
        <v>0</v>
      </c>
      <c r="T158">
        <f>'Final Project Log'!$G$17</f>
        <v>1</v>
      </c>
    </row>
    <row r="159" spans="1:20" ht="15">
      <c r="A159">
        <f>'Final Project Log'!I192</f>
        <v>0</v>
      </c>
      <c r="B159">
        <f>'Final Project Log'!G192</f>
        <v>0</v>
      </c>
      <c r="C159" s="208">
        <f>'Final Project Log'!L192/T159</f>
        <v>0</v>
      </c>
      <c r="D159" t="s">
        <v>261</v>
      </c>
      <c r="E159" s="207">
        <f>'Final Project Log'!K192</f>
        <v>0</v>
      </c>
      <c r="F159" s="208">
        <f>'Final Project Log'!J192</f>
        <v>0</v>
      </c>
      <c r="G159">
        <f>'Final Project Log'!E192</f>
        <v>0</v>
      </c>
      <c r="H159">
        <f t="shared" si="10"/>
        <v>0</v>
      </c>
      <c r="I159">
        <f t="shared" si="11"/>
        <v>0</v>
      </c>
      <c r="J159">
        <f t="shared" si="12"/>
        <v>0</v>
      </c>
      <c r="K159">
        <f t="shared" si="13"/>
        <v>0</v>
      </c>
      <c r="L159">
        <f t="shared" si="14"/>
        <v>0</v>
      </c>
      <c r="M159">
        <f>'Final Project Log'!F192</f>
        <v>0</v>
      </c>
      <c r="N159" s="208">
        <f>'Final Project Log'!M192</f>
        <v>0</v>
      </c>
      <c r="O159" s="208">
        <f>'Final Project Log'!O192</f>
        <v>0</v>
      </c>
      <c r="P159" s="208">
        <f>'Final Project Log'!P192</f>
        <v>0</v>
      </c>
      <c r="Q159" s="208">
        <f>'Final Project Log'!Q192</f>
        <v>0</v>
      </c>
      <c r="R159" s="208">
        <f>'Final Project Log'!R192</f>
        <v>0</v>
      </c>
      <c r="S159" s="357">
        <f>'Final Project Log'!$G$16</f>
        <v>0</v>
      </c>
      <c r="T159">
        <f>'Final Project Log'!$G$17</f>
        <v>1</v>
      </c>
    </row>
    <row r="160" spans="1:20" ht="15">
      <c r="A160">
        <f>'Final Project Log'!I193</f>
        <v>0</v>
      </c>
      <c r="B160">
        <f>'Final Project Log'!G193</f>
        <v>0</v>
      </c>
      <c r="C160" s="208">
        <f>'Final Project Log'!L193/T160</f>
        <v>0</v>
      </c>
      <c r="D160" t="s">
        <v>261</v>
      </c>
      <c r="E160" s="207">
        <f>'Final Project Log'!K193</f>
        <v>0</v>
      </c>
      <c r="F160" s="208">
        <f>'Final Project Log'!J193</f>
        <v>0</v>
      </c>
      <c r="G160">
        <f>'Final Project Log'!E193</f>
        <v>0</v>
      </c>
      <c r="H160">
        <f t="shared" si="10"/>
        <v>0</v>
      </c>
      <c r="I160">
        <f t="shared" si="11"/>
        <v>0</v>
      </c>
      <c r="J160">
        <f t="shared" si="12"/>
        <v>0</v>
      </c>
      <c r="K160">
        <f t="shared" si="13"/>
        <v>0</v>
      </c>
      <c r="L160">
        <f t="shared" si="14"/>
        <v>0</v>
      </c>
      <c r="M160">
        <f>'Final Project Log'!F193</f>
        <v>0</v>
      </c>
      <c r="N160" s="208">
        <f>'Final Project Log'!M193</f>
        <v>0</v>
      </c>
      <c r="O160" s="208">
        <f>'Final Project Log'!O193</f>
        <v>0</v>
      </c>
      <c r="P160" s="208">
        <f>'Final Project Log'!P193</f>
        <v>0</v>
      </c>
      <c r="Q160" s="208">
        <f>'Final Project Log'!Q193</f>
        <v>0</v>
      </c>
      <c r="R160" s="208">
        <f>'Final Project Log'!R193</f>
        <v>0</v>
      </c>
      <c r="S160" s="357">
        <f>'Final Project Log'!$G$16</f>
        <v>0</v>
      </c>
      <c r="T160">
        <f>'Final Project Log'!$G$17</f>
        <v>1</v>
      </c>
    </row>
    <row r="161" spans="1:20" ht="15">
      <c r="A161">
        <f>'Final Project Log'!I194</f>
        <v>0</v>
      </c>
      <c r="B161">
        <f>'Final Project Log'!G194</f>
        <v>0</v>
      </c>
      <c r="C161" s="208">
        <f>'Final Project Log'!L194/T161</f>
        <v>0</v>
      </c>
      <c r="D161" t="s">
        <v>261</v>
      </c>
      <c r="E161" s="207">
        <f>'Final Project Log'!K194</f>
        <v>0</v>
      </c>
      <c r="F161" s="208">
        <f>'Final Project Log'!J194</f>
        <v>0</v>
      </c>
      <c r="G161">
        <f>'Final Project Log'!E194</f>
        <v>0</v>
      </c>
      <c r="H161">
        <f t="shared" si="10"/>
        <v>0</v>
      </c>
      <c r="I161">
        <f t="shared" si="11"/>
        <v>0</v>
      </c>
      <c r="J161">
        <f t="shared" si="12"/>
        <v>0</v>
      </c>
      <c r="K161">
        <f t="shared" si="13"/>
        <v>0</v>
      </c>
      <c r="L161">
        <f t="shared" si="14"/>
        <v>0</v>
      </c>
      <c r="M161">
        <f>'Final Project Log'!F194</f>
        <v>0</v>
      </c>
      <c r="N161" s="208">
        <f>'Final Project Log'!M194</f>
        <v>0</v>
      </c>
      <c r="O161" s="208">
        <f>'Final Project Log'!O194</f>
        <v>0</v>
      </c>
      <c r="P161" s="208">
        <f>'Final Project Log'!P194</f>
        <v>0</v>
      </c>
      <c r="Q161" s="208">
        <f>'Final Project Log'!Q194</f>
        <v>0</v>
      </c>
      <c r="R161" s="208">
        <f>'Final Project Log'!R194</f>
        <v>0</v>
      </c>
      <c r="S161" s="357">
        <f>'Final Project Log'!$G$16</f>
        <v>0</v>
      </c>
      <c r="T161">
        <f>'Final Project Log'!$G$17</f>
        <v>1</v>
      </c>
    </row>
    <row r="162" spans="1:20" ht="15">
      <c r="A162">
        <f>'Final Project Log'!I195</f>
        <v>0</v>
      </c>
      <c r="B162">
        <f>'Final Project Log'!G195</f>
        <v>0</v>
      </c>
      <c r="C162" s="208">
        <f>'Final Project Log'!L195/T162</f>
        <v>0</v>
      </c>
      <c r="D162" t="s">
        <v>261</v>
      </c>
      <c r="E162" s="207">
        <f>'Final Project Log'!K195</f>
        <v>0</v>
      </c>
      <c r="F162" s="208">
        <f>'Final Project Log'!J195</f>
        <v>0</v>
      </c>
      <c r="G162">
        <f>'Final Project Log'!E195</f>
        <v>0</v>
      </c>
      <c r="H162">
        <f t="shared" si="10"/>
        <v>0</v>
      </c>
      <c r="I162">
        <f t="shared" si="11"/>
        <v>0</v>
      </c>
      <c r="J162">
        <f t="shared" si="12"/>
        <v>0</v>
      </c>
      <c r="K162">
        <f t="shared" si="13"/>
        <v>0</v>
      </c>
      <c r="L162">
        <f t="shared" si="14"/>
        <v>0</v>
      </c>
      <c r="M162">
        <f>'Final Project Log'!F195</f>
        <v>0</v>
      </c>
      <c r="N162" s="208">
        <f>'Final Project Log'!M195</f>
        <v>0</v>
      </c>
      <c r="O162" s="208">
        <f>'Final Project Log'!O195</f>
        <v>0</v>
      </c>
      <c r="P162" s="208">
        <f>'Final Project Log'!P195</f>
        <v>0</v>
      </c>
      <c r="Q162" s="208">
        <f>'Final Project Log'!Q195</f>
        <v>0</v>
      </c>
      <c r="R162" s="208">
        <f>'Final Project Log'!R195</f>
        <v>0</v>
      </c>
      <c r="S162" s="357">
        <f>'Final Project Log'!$G$16</f>
        <v>0</v>
      </c>
      <c r="T162">
        <f>'Final Project Log'!$G$17</f>
        <v>1</v>
      </c>
    </row>
    <row r="163" spans="1:20" ht="15">
      <c r="A163">
        <f>'Final Project Log'!I196</f>
        <v>0</v>
      </c>
      <c r="B163">
        <f>'Final Project Log'!G196</f>
        <v>0</v>
      </c>
      <c r="C163" s="208">
        <f>'Final Project Log'!L196/T163</f>
        <v>0</v>
      </c>
      <c r="D163" t="s">
        <v>261</v>
      </c>
      <c r="E163" s="207">
        <f>'Final Project Log'!K196</f>
        <v>0</v>
      </c>
      <c r="F163" s="208">
        <f>'Final Project Log'!J196</f>
        <v>0</v>
      </c>
      <c r="G163">
        <f>'Final Project Log'!E196</f>
        <v>0</v>
      </c>
      <c r="H163">
        <f t="shared" si="10"/>
        <v>0</v>
      </c>
      <c r="I163">
        <f t="shared" si="11"/>
        <v>0</v>
      </c>
      <c r="J163">
        <f t="shared" si="12"/>
        <v>0</v>
      </c>
      <c r="K163">
        <f t="shared" si="13"/>
        <v>0</v>
      </c>
      <c r="L163">
        <f t="shared" si="14"/>
        <v>0</v>
      </c>
      <c r="M163">
        <f>'Final Project Log'!F196</f>
        <v>0</v>
      </c>
      <c r="N163" s="208">
        <f>'Final Project Log'!M196</f>
        <v>0</v>
      </c>
      <c r="O163" s="208">
        <f>'Final Project Log'!O196</f>
        <v>0</v>
      </c>
      <c r="P163" s="208">
        <f>'Final Project Log'!P196</f>
        <v>0</v>
      </c>
      <c r="Q163" s="208">
        <f>'Final Project Log'!Q196</f>
        <v>0</v>
      </c>
      <c r="R163" s="208">
        <f>'Final Project Log'!R196</f>
        <v>0</v>
      </c>
      <c r="S163" s="357">
        <f>'Final Project Log'!$G$16</f>
        <v>0</v>
      </c>
      <c r="T163">
        <f>'Final Project Log'!$G$17</f>
        <v>1</v>
      </c>
    </row>
    <row r="164" spans="1:20" ht="15">
      <c r="A164">
        <f>'Final Project Log'!I197</f>
        <v>0</v>
      </c>
      <c r="B164">
        <f>'Final Project Log'!G197</f>
        <v>0</v>
      </c>
      <c r="C164" s="208">
        <f>'Final Project Log'!L197/T164</f>
        <v>0</v>
      </c>
      <c r="D164" t="s">
        <v>261</v>
      </c>
      <c r="E164" s="207">
        <f>'Final Project Log'!K197</f>
        <v>0</v>
      </c>
      <c r="F164" s="208">
        <f>'Final Project Log'!J197</f>
        <v>0</v>
      </c>
      <c r="G164">
        <f>'Final Project Log'!E197</f>
        <v>0</v>
      </c>
      <c r="H164">
        <f t="shared" si="10"/>
        <v>0</v>
      </c>
      <c r="I164">
        <f t="shared" si="11"/>
        <v>0</v>
      </c>
      <c r="J164">
        <f t="shared" si="12"/>
        <v>0</v>
      </c>
      <c r="K164">
        <f t="shared" si="13"/>
        <v>0</v>
      </c>
      <c r="L164">
        <f t="shared" si="14"/>
        <v>0</v>
      </c>
      <c r="M164">
        <f>'Final Project Log'!F197</f>
        <v>0</v>
      </c>
      <c r="N164" s="208">
        <f>'Final Project Log'!M197</f>
        <v>0</v>
      </c>
      <c r="O164" s="208">
        <f>'Final Project Log'!O197</f>
        <v>0</v>
      </c>
      <c r="P164" s="208">
        <f>'Final Project Log'!P197</f>
        <v>0</v>
      </c>
      <c r="Q164" s="208">
        <f>'Final Project Log'!Q197</f>
        <v>0</v>
      </c>
      <c r="R164" s="208">
        <f>'Final Project Log'!R197</f>
        <v>0</v>
      </c>
      <c r="S164" s="357">
        <f>'Final Project Log'!$G$16</f>
        <v>0</v>
      </c>
      <c r="T164">
        <f>'Final Project Log'!$G$17</f>
        <v>1</v>
      </c>
    </row>
    <row r="165" spans="1:20" ht="15">
      <c r="A165">
        <f>'Final Project Log'!I198</f>
        <v>0</v>
      </c>
      <c r="B165">
        <f>'Final Project Log'!G198</f>
        <v>0</v>
      </c>
      <c r="C165" s="208">
        <f>'Final Project Log'!L198/T165</f>
        <v>0</v>
      </c>
      <c r="D165" t="s">
        <v>261</v>
      </c>
      <c r="E165" s="207">
        <f>'Final Project Log'!K198</f>
        <v>0</v>
      </c>
      <c r="F165" s="208">
        <f>'Final Project Log'!J198</f>
        <v>0</v>
      </c>
      <c r="G165">
        <f>'Final Project Log'!E198</f>
        <v>0</v>
      </c>
      <c r="H165">
        <f t="shared" si="10"/>
        <v>0</v>
      </c>
      <c r="I165">
        <f t="shared" si="11"/>
        <v>0</v>
      </c>
      <c r="J165">
        <f t="shared" si="12"/>
        <v>0</v>
      </c>
      <c r="K165">
        <f t="shared" si="13"/>
        <v>0</v>
      </c>
      <c r="L165">
        <f t="shared" si="14"/>
        <v>0</v>
      </c>
      <c r="M165">
        <f>'Final Project Log'!F198</f>
        <v>0</v>
      </c>
      <c r="N165" s="208">
        <f>'Final Project Log'!M198</f>
        <v>0</v>
      </c>
      <c r="O165" s="208">
        <f>'Final Project Log'!O198</f>
        <v>0</v>
      </c>
      <c r="P165" s="208">
        <f>'Final Project Log'!P198</f>
        <v>0</v>
      </c>
      <c r="Q165" s="208">
        <f>'Final Project Log'!Q198</f>
        <v>0</v>
      </c>
      <c r="R165" s="208">
        <f>'Final Project Log'!R198</f>
        <v>0</v>
      </c>
      <c r="S165" s="357">
        <f>'Final Project Log'!$G$16</f>
        <v>0</v>
      </c>
      <c r="T165">
        <f>'Final Project Log'!$G$17</f>
        <v>1</v>
      </c>
    </row>
    <row r="166" spans="1:20" ht="15">
      <c r="A166">
        <f>'Final Project Log'!I199</f>
        <v>0</v>
      </c>
      <c r="B166">
        <f>'Final Project Log'!G199</f>
        <v>0</v>
      </c>
      <c r="C166" s="208">
        <f>'Final Project Log'!L199/T166</f>
        <v>0</v>
      </c>
      <c r="D166" t="s">
        <v>261</v>
      </c>
      <c r="E166" s="207">
        <f>'Final Project Log'!K199</f>
        <v>0</v>
      </c>
      <c r="F166" s="208">
        <f>'Final Project Log'!J199</f>
        <v>0</v>
      </c>
      <c r="G166">
        <f>'Final Project Log'!E199</f>
        <v>0</v>
      </c>
      <c r="H166">
        <f t="shared" si="10"/>
        <v>0</v>
      </c>
      <c r="I166">
        <f t="shared" si="11"/>
        <v>0</v>
      </c>
      <c r="J166">
        <f t="shared" si="12"/>
        <v>0</v>
      </c>
      <c r="K166">
        <f t="shared" si="13"/>
        <v>0</v>
      </c>
      <c r="L166">
        <f t="shared" si="14"/>
        <v>0</v>
      </c>
      <c r="M166">
        <f>'Final Project Log'!F199</f>
        <v>0</v>
      </c>
      <c r="N166" s="208">
        <f>'Final Project Log'!M199</f>
        <v>0</v>
      </c>
      <c r="O166" s="208">
        <f>'Final Project Log'!O199</f>
        <v>0</v>
      </c>
      <c r="P166" s="208">
        <f>'Final Project Log'!P199</f>
        <v>0</v>
      </c>
      <c r="Q166" s="208">
        <f>'Final Project Log'!Q199</f>
        <v>0</v>
      </c>
      <c r="R166" s="208">
        <f>'Final Project Log'!R199</f>
        <v>0</v>
      </c>
      <c r="S166" s="357">
        <f>'Final Project Log'!$G$16</f>
        <v>0</v>
      </c>
      <c r="T166">
        <f>'Final Project Log'!$G$17</f>
        <v>1</v>
      </c>
    </row>
    <row r="167" spans="1:20" ht="15">
      <c r="A167">
        <f>'Final Project Log'!I200</f>
        <v>0</v>
      </c>
      <c r="B167">
        <f>'Final Project Log'!G200</f>
        <v>0</v>
      </c>
      <c r="C167" s="208">
        <f>'Final Project Log'!L200/T167</f>
        <v>0</v>
      </c>
      <c r="D167" t="s">
        <v>261</v>
      </c>
      <c r="E167" s="207">
        <f>'Final Project Log'!K200</f>
        <v>0</v>
      </c>
      <c r="F167" s="208">
        <f>'Final Project Log'!J200</f>
        <v>0</v>
      </c>
      <c r="G167">
        <f>'Final Project Log'!E200</f>
        <v>0</v>
      </c>
      <c r="H167">
        <f t="shared" si="10"/>
        <v>0</v>
      </c>
      <c r="I167">
        <f t="shared" si="11"/>
        <v>0</v>
      </c>
      <c r="J167">
        <f t="shared" si="12"/>
        <v>0</v>
      </c>
      <c r="K167">
        <f t="shared" si="13"/>
        <v>0</v>
      </c>
      <c r="L167">
        <f t="shared" si="14"/>
        <v>0</v>
      </c>
      <c r="M167">
        <f>'Final Project Log'!F200</f>
        <v>0</v>
      </c>
      <c r="N167" s="208">
        <f>'Final Project Log'!M200</f>
        <v>0</v>
      </c>
      <c r="O167" s="208">
        <f>'Final Project Log'!O200</f>
        <v>0</v>
      </c>
      <c r="P167" s="208">
        <f>'Final Project Log'!P200</f>
        <v>0</v>
      </c>
      <c r="Q167" s="208">
        <f>'Final Project Log'!Q200</f>
        <v>0</v>
      </c>
      <c r="R167" s="208">
        <f>'Final Project Log'!R200</f>
        <v>0</v>
      </c>
      <c r="S167" s="357">
        <f>'Final Project Log'!$G$16</f>
        <v>0</v>
      </c>
      <c r="T167">
        <f>'Final Project Log'!$G$17</f>
        <v>1</v>
      </c>
    </row>
    <row r="168" spans="1:20" ht="15">
      <c r="A168">
        <f>'Final Project Log'!I201</f>
        <v>0</v>
      </c>
      <c r="B168">
        <f>'Final Project Log'!G201</f>
        <v>0</v>
      </c>
      <c r="C168" s="208">
        <f>'Final Project Log'!L201/T168</f>
        <v>0</v>
      </c>
      <c r="D168" t="s">
        <v>261</v>
      </c>
      <c r="E168" s="207">
        <f>'Final Project Log'!K201</f>
        <v>0</v>
      </c>
      <c r="F168" s="208">
        <f>'Final Project Log'!J201</f>
        <v>0</v>
      </c>
      <c r="G168">
        <f>'Final Project Log'!E201</f>
        <v>0</v>
      </c>
      <c r="H168">
        <f t="shared" si="10"/>
        <v>0</v>
      </c>
      <c r="I168">
        <f t="shared" si="11"/>
        <v>0</v>
      </c>
      <c r="J168">
        <f t="shared" si="12"/>
        <v>0</v>
      </c>
      <c r="K168">
        <f t="shared" si="13"/>
        <v>0</v>
      </c>
      <c r="L168">
        <f t="shared" si="14"/>
        <v>0</v>
      </c>
      <c r="M168">
        <f>'Final Project Log'!F201</f>
        <v>0</v>
      </c>
      <c r="N168" s="208">
        <f>'Final Project Log'!M201</f>
        <v>0</v>
      </c>
      <c r="O168" s="208">
        <f>'Final Project Log'!O201</f>
        <v>0</v>
      </c>
      <c r="P168" s="208">
        <f>'Final Project Log'!P201</f>
        <v>0</v>
      </c>
      <c r="Q168" s="208">
        <f>'Final Project Log'!Q201</f>
        <v>0</v>
      </c>
      <c r="R168" s="208">
        <f>'Final Project Log'!R201</f>
        <v>0</v>
      </c>
      <c r="S168" s="357">
        <f>'Final Project Log'!$G$16</f>
        <v>0</v>
      </c>
      <c r="T168">
        <f>'Final Project Log'!$G$17</f>
        <v>1</v>
      </c>
    </row>
    <row r="169" spans="1:20" ht="15">
      <c r="A169">
        <f>'Final Project Log'!I202</f>
        <v>0</v>
      </c>
      <c r="B169">
        <f>'Final Project Log'!G202</f>
        <v>0</v>
      </c>
      <c r="C169" s="208">
        <f>'Final Project Log'!L202/T169</f>
        <v>0</v>
      </c>
      <c r="D169" t="s">
        <v>261</v>
      </c>
      <c r="E169" s="207">
        <f>'Final Project Log'!K202</f>
        <v>0</v>
      </c>
      <c r="F169" s="208">
        <f>'Final Project Log'!J202</f>
        <v>0</v>
      </c>
      <c r="G169">
        <f>'Final Project Log'!E202</f>
        <v>0</v>
      </c>
      <c r="H169">
        <f t="shared" si="10"/>
        <v>0</v>
      </c>
      <c r="I169">
        <f t="shared" si="11"/>
        <v>0</v>
      </c>
      <c r="J169">
        <f t="shared" si="12"/>
        <v>0</v>
      </c>
      <c r="K169">
        <f t="shared" si="13"/>
        <v>0</v>
      </c>
      <c r="L169">
        <f t="shared" si="14"/>
        <v>0</v>
      </c>
      <c r="M169">
        <f>'Final Project Log'!F202</f>
        <v>0</v>
      </c>
      <c r="N169" s="208">
        <f>'Final Project Log'!M202</f>
        <v>0</v>
      </c>
      <c r="O169" s="208">
        <f>'Final Project Log'!O202</f>
        <v>0</v>
      </c>
      <c r="P169" s="208">
        <f>'Final Project Log'!P202</f>
        <v>0</v>
      </c>
      <c r="Q169" s="208">
        <f>'Final Project Log'!Q202</f>
        <v>0</v>
      </c>
      <c r="R169" s="208">
        <f>'Final Project Log'!R202</f>
        <v>0</v>
      </c>
      <c r="S169" s="357">
        <f>'Final Project Log'!$G$16</f>
        <v>0</v>
      </c>
      <c r="T169">
        <f>'Final Project Log'!$G$17</f>
        <v>1</v>
      </c>
    </row>
    <row r="170" spans="1:20" ht="15">
      <c r="A170">
        <f>'Final Project Log'!I203</f>
        <v>0</v>
      </c>
      <c r="B170">
        <f>'Final Project Log'!G203</f>
        <v>0</v>
      </c>
      <c r="C170" s="208">
        <f>'Final Project Log'!L203/T170</f>
        <v>0</v>
      </c>
      <c r="D170" t="s">
        <v>261</v>
      </c>
      <c r="E170" s="207">
        <f>'Final Project Log'!K203</f>
        <v>0</v>
      </c>
      <c r="F170" s="208">
        <f>'Final Project Log'!J203</f>
        <v>0</v>
      </c>
      <c r="G170">
        <f>'Final Project Log'!E203</f>
        <v>0</v>
      </c>
      <c r="H170">
        <f t="shared" si="10"/>
        <v>0</v>
      </c>
      <c r="I170">
        <f t="shared" si="11"/>
        <v>0</v>
      </c>
      <c r="J170">
        <f t="shared" si="12"/>
        <v>0</v>
      </c>
      <c r="K170">
        <f t="shared" si="13"/>
        <v>0</v>
      </c>
      <c r="L170">
        <f t="shared" si="14"/>
        <v>0</v>
      </c>
      <c r="M170">
        <f>'Final Project Log'!F203</f>
        <v>0</v>
      </c>
      <c r="N170" s="208">
        <f>'Final Project Log'!M203</f>
        <v>0</v>
      </c>
      <c r="O170" s="208">
        <f>'Final Project Log'!O203</f>
        <v>0</v>
      </c>
      <c r="P170" s="208">
        <f>'Final Project Log'!P203</f>
        <v>0</v>
      </c>
      <c r="Q170" s="208">
        <f>'Final Project Log'!Q203</f>
        <v>0</v>
      </c>
      <c r="R170" s="208">
        <f>'Final Project Log'!R203</f>
        <v>0</v>
      </c>
      <c r="S170" s="357">
        <f>'Final Project Log'!$G$16</f>
        <v>0</v>
      </c>
      <c r="T170">
        <f>'Final Project Log'!$G$17</f>
        <v>1</v>
      </c>
    </row>
    <row r="171" spans="1:20" ht="15">
      <c r="A171">
        <f>'Final Project Log'!I204</f>
        <v>0</v>
      </c>
      <c r="B171">
        <f>'Final Project Log'!G204</f>
        <v>0</v>
      </c>
      <c r="C171" s="208">
        <f>'Final Project Log'!L204/T171</f>
        <v>0</v>
      </c>
      <c r="D171" t="s">
        <v>261</v>
      </c>
      <c r="E171" s="207">
        <f>'Final Project Log'!K204</f>
        <v>0</v>
      </c>
      <c r="F171" s="208">
        <f>'Final Project Log'!J204</f>
        <v>0</v>
      </c>
      <c r="G171">
        <f>'Final Project Log'!E204</f>
        <v>0</v>
      </c>
      <c r="H171">
        <f t="shared" si="10"/>
        <v>0</v>
      </c>
      <c r="I171">
        <f t="shared" si="11"/>
        <v>0</v>
      </c>
      <c r="J171">
        <f t="shared" si="12"/>
        <v>0</v>
      </c>
      <c r="K171">
        <f t="shared" si="13"/>
        <v>0</v>
      </c>
      <c r="L171">
        <f t="shared" si="14"/>
        <v>0</v>
      </c>
      <c r="M171">
        <f>'Final Project Log'!F204</f>
        <v>0</v>
      </c>
      <c r="N171" s="208">
        <f>'Final Project Log'!M204</f>
        <v>0</v>
      </c>
      <c r="O171" s="208">
        <f>'Final Project Log'!O204</f>
        <v>0</v>
      </c>
      <c r="P171" s="208">
        <f>'Final Project Log'!P204</f>
        <v>0</v>
      </c>
      <c r="Q171" s="208">
        <f>'Final Project Log'!Q204</f>
        <v>0</v>
      </c>
      <c r="R171" s="208">
        <f>'Final Project Log'!R204</f>
        <v>0</v>
      </c>
      <c r="S171" s="357">
        <f>'Final Project Log'!$G$16</f>
        <v>0</v>
      </c>
      <c r="T171">
        <f>'Final Project Log'!$G$17</f>
        <v>1</v>
      </c>
    </row>
    <row r="172" spans="1:20" ht="15">
      <c r="A172">
        <f>'Final Project Log'!I205</f>
        <v>0</v>
      </c>
      <c r="B172">
        <f>'Final Project Log'!G205</f>
        <v>0</v>
      </c>
      <c r="C172" s="208">
        <f>'Final Project Log'!L205/T172</f>
        <v>0</v>
      </c>
      <c r="D172" t="s">
        <v>261</v>
      </c>
      <c r="E172" s="207">
        <f>'Final Project Log'!K205</f>
        <v>0</v>
      </c>
      <c r="F172" s="208">
        <f>'Final Project Log'!J205</f>
        <v>0</v>
      </c>
      <c r="G172">
        <f>'Final Project Log'!E205</f>
        <v>0</v>
      </c>
      <c r="H172">
        <f t="shared" si="10"/>
        <v>0</v>
      </c>
      <c r="I172">
        <f t="shared" si="11"/>
        <v>0</v>
      </c>
      <c r="J172">
        <f t="shared" si="12"/>
        <v>0</v>
      </c>
      <c r="K172">
        <f t="shared" si="13"/>
        <v>0</v>
      </c>
      <c r="L172">
        <f t="shared" si="14"/>
        <v>0</v>
      </c>
      <c r="M172">
        <f>'Final Project Log'!F205</f>
        <v>0</v>
      </c>
      <c r="N172" s="208">
        <f>'Final Project Log'!M205</f>
        <v>0</v>
      </c>
      <c r="O172" s="208">
        <f>'Final Project Log'!O205</f>
        <v>0</v>
      </c>
      <c r="P172" s="208">
        <f>'Final Project Log'!P205</f>
        <v>0</v>
      </c>
      <c r="Q172" s="208">
        <f>'Final Project Log'!Q205</f>
        <v>0</v>
      </c>
      <c r="R172" s="208">
        <f>'Final Project Log'!R205</f>
        <v>0</v>
      </c>
      <c r="S172" s="357">
        <f>'Final Project Log'!$G$16</f>
        <v>0</v>
      </c>
      <c r="T172">
        <f>'Final Project Log'!$G$17</f>
        <v>1</v>
      </c>
    </row>
    <row r="173" spans="1:20" ht="15">
      <c r="A173">
        <f>'Final Project Log'!I206</f>
        <v>0</v>
      </c>
      <c r="B173">
        <f>'Final Project Log'!G206</f>
        <v>0</v>
      </c>
      <c r="C173" s="208">
        <f>'Final Project Log'!L206/T173</f>
        <v>0</v>
      </c>
      <c r="D173" t="s">
        <v>261</v>
      </c>
      <c r="E173" s="207">
        <f>'Final Project Log'!K206</f>
        <v>0</v>
      </c>
      <c r="F173" s="208">
        <f>'Final Project Log'!J206</f>
        <v>0</v>
      </c>
      <c r="G173">
        <f>'Final Project Log'!E206</f>
        <v>0</v>
      </c>
      <c r="H173">
        <f t="shared" si="10"/>
        <v>0</v>
      </c>
      <c r="I173">
        <f t="shared" si="11"/>
        <v>0</v>
      </c>
      <c r="J173">
        <f t="shared" si="12"/>
        <v>0</v>
      </c>
      <c r="K173">
        <f t="shared" si="13"/>
        <v>0</v>
      </c>
      <c r="L173">
        <f t="shared" si="14"/>
        <v>0</v>
      </c>
      <c r="M173">
        <f>'Final Project Log'!F206</f>
        <v>0</v>
      </c>
      <c r="N173" s="208">
        <f>'Final Project Log'!M206</f>
        <v>0</v>
      </c>
      <c r="O173" s="208">
        <f>'Final Project Log'!O206</f>
        <v>0</v>
      </c>
      <c r="P173" s="208">
        <f>'Final Project Log'!P206</f>
        <v>0</v>
      </c>
      <c r="Q173" s="208">
        <f>'Final Project Log'!Q206</f>
        <v>0</v>
      </c>
      <c r="R173" s="208">
        <f>'Final Project Log'!R206</f>
        <v>0</v>
      </c>
      <c r="S173" s="357">
        <f>'Final Project Log'!$G$16</f>
        <v>0</v>
      </c>
      <c r="T173">
        <f>'Final Project Log'!$G$17</f>
        <v>1</v>
      </c>
    </row>
    <row r="174" spans="1:20" ht="15">
      <c r="A174">
        <f>'Final Project Log'!I207</f>
        <v>0</v>
      </c>
      <c r="B174">
        <f>'Final Project Log'!G207</f>
        <v>0</v>
      </c>
      <c r="C174" s="208">
        <f>'Final Project Log'!L207/T174</f>
        <v>0</v>
      </c>
      <c r="D174" t="s">
        <v>261</v>
      </c>
      <c r="E174" s="207">
        <f>'Final Project Log'!K207</f>
        <v>0</v>
      </c>
      <c r="F174" s="208">
        <f>'Final Project Log'!J207</f>
        <v>0</v>
      </c>
      <c r="G174">
        <f>'Final Project Log'!E207</f>
        <v>0</v>
      </c>
      <c r="H174">
        <f t="shared" si="10"/>
        <v>0</v>
      </c>
      <c r="I174">
        <f t="shared" si="11"/>
        <v>0</v>
      </c>
      <c r="J174">
        <f t="shared" si="12"/>
        <v>0</v>
      </c>
      <c r="K174">
        <f t="shared" si="13"/>
        <v>0</v>
      </c>
      <c r="L174">
        <f t="shared" si="14"/>
        <v>0</v>
      </c>
      <c r="M174">
        <f>'Final Project Log'!F207</f>
        <v>0</v>
      </c>
      <c r="N174" s="208">
        <f>'Final Project Log'!M207</f>
        <v>0</v>
      </c>
      <c r="O174" s="208">
        <f>'Final Project Log'!O207</f>
        <v>0</v>
      </c>
      <c r="P174" s="208">
        <f>'Final Project Log'!P207</f>
        <v>0</v>
      </c>
      <c r="Q174" s="208">
        <f>'Final Project Log'!Q207</f>
        <v>0</v>
      </c>
      <c r="R174" s="208">
        <f>'Final Project Log'!R207</f>
        <v>0</v>
      </c>
      <c r="S174" s="357">
        <f>'Final Project Log'!$G$16</f>
        <v>0</v>
      </c>
      <c r="T174">
        <f>'Final Project Log'!$G$17</f>
        <v>1</v>
      </c>
    </row>
    <row r="175" spans="1:20" ht="15">
      <c r="A175">
        <f>'Final Project Log'!I208</f>
        <v>0</v>
      </c>
      <c r="B175">
        <f>'Final Project Log'!G208</f>
        <v>0</v>
      </c>
      <c r="C175" s="208">
        <f>'Final Project Log'!L208/T175</f>
        <v>0</v>
      </c>
      <c r="D175" t="s">
        <v>261</v>
      </c>
      <c r="E175" s="207">
        <f>'Final Project Log'!K208</f>
        <v>0</v>
      </c>
      <c r="F175" s="208">
        <f>'Final Project Log'!J208</f>
        <v>0</v>
      </c>
      <c r="G175">
        <f>'Final Project Log'!E208</f>
        <v>0</v>
      </c>
      <c r="H175">
        <f t="shared" si="10"/>
        <v>0</v>
      </c>
      <c r="I175">
        <f t="shared" si="11"/>
        <v>0</v>
      </c>
      <c r="J175">
        <f t="shared" si="12"/>
        <v>0</v>
      </c>
      <c r="K175">
        <f t="shared" si="13"/>
        <v>0</v>
      </c>
      <c r="L175">
        <f t="shared" si="14"/>
        <v>0</v>
      </c>
      <c r="M175">
        <f>'Final Project Log'!F208</f>
        <v>0</v>
      </c>
      <c r="N175" s="208">
        <f>'Final Project Log'!M208</f>
        <v>0</v>
      </c>
      <c r="O175" s="208">
        <f>'Final Project Log'!O208</f>
        <v>0</v>
      </c>
      <c r="P175" s="208">
        <f>'Final Project Log'!P208</f>
        <v>0</v>
      </c>
      <c r="Q175" s="208">
        <f>'Final Project Log'!Q208</f>
        <v>0</v>
      </c>
      <c r="R175" s="208">
        <f>'Final Project Log'!R208</f>
        <v>0</v>
      </c>
      <c r="S175" s="357">
        <f>'Final Project Log'!$G$16</f>
        <v>0</v>
      </c>
      <c r="T175">
        <f>'Final Project Log'!$G$17</f>
        <v>1</v>
      </c>
    </row>
    <row r="176" spans="1:20" ht="15">
      <c r="A176">
        <f>'Final Project Log'!I209</f>
        <v>0</v>
      </c>
      <c r="B176">
        <f>'Final Project Log'!G209</f>
        <v>0</v>
      </c>
      <c r="C176" s="208">
        <f>'Final Project Log'!L209/T176</f>
        <v>0</v>
      </c>
      <c r="D176" t="s">
        <v>261</v>
      </c>
      <c r="E176" s="207">
        <f>'Final Project Log'!K209</f>
        <v>0</v>
      </c>
      <c r="F176" s="208">
        <f>'Final Project Log'!J209</f>
        <v>0</v>
      </c>
      <c r="G176">
        <f>'Final Project Log'!E209</f>
        <v>0</v>
      </c>
      <c r="H176">
        <f t="shared" si="10"/>
        <v>0</v>
      </c>
      <c r="I176">
        <f t="shared" si="11"/>
        <v>0</v>
      </c>
      <c r="J176">
        <f t="shared" si="12"/>
        <v>0</v>
      </c>
      <c r="K176">
        <f t="shared" si="13"/>
        <v>0</v>
      </c>
      <c r="L176">
        <f t="shared" si="14"/>
        <v>0</v>
      </c>
      <c r="M176">
        <f>'Final Project Log'!F209</f>
        <v>0</v>
      </c>
      <c r="N176" s="208">
        <f>'Final Project Log'!M209</f>
        <v>0</v>
      </c>
      <c r="O176" s="208">
        <f>'Final Project Log'!O209</f>
        <v>0</v>
      </c>
      <c r="P176" s="208">
        <f>'Final Project Log'!P209</f>
        <v>0</v>
      </c>
      <c r="Q176" s="208">
        <f>'Final Project Log'!Q209</f>
        <v>0</v>
      </c>
      <c r="R176" s="208">
        <f>'Final Project Log'!R209</f>
        <v>0</v>
      </c>
      <c r="S176" s="357">
        <f>'Final Project Log'!$G$16</f>
        <v>0</v>
      </c>
      <c r="T176">
        <f>'Final Project Log'!$G$17</f>
        <v>1</v>
      </c>
    </row>
    <row r="177" spans="1:20" ht="15">
      <c r="A177">
        <f>'Final Project Log'!I210</f>
        <v>0</v>
      </c>
      <c r="B177">
        <f>'Final Project Log'!G210</f>
        <v>0</v>
      </c>
      <c r="C177" s="208">
        <f>'Final Project Log'!L210/T177</f>
        <v>0</v>
      </c>
      <c r="D177" t="s">
        <v>261</v>
      </c>
      <c r="E177" s="207">
        <f>'Final Project Log'!K210</f>
        <v>0</v>
      </c>
      <c r="F177" s="208">
        <f>'Final Project Log'!J210</f>
        <v>0</v>
      </c>
      <c r="G177">
        <f>'Final Project Log'!E210</f>
        <v>0</v>
      </c>
      <c r="H177">
        <f t="shared" si="10"/>
        <v>0</v>
      </c>
      <c r="I177">
        <f t="shared" si="11"/>
        <v>0</v>
      </c>
      <c r="J177">
        <f t="shared" si="12"/>
        <v>0</v>
      </c>
      <c r="K177">
        <f t="shared" si="13"/>
        <v>0</v>
      </c>
      <c r="L177">
        <f t="shared" si="14"/>
        <v>0</v>
      </c>
      <c r="M177">
        <f>'Final Project Log'!F210</f>
        <v>0</v>
      </c>
      <c r="N177" s="208">
        <f>'Final Project Log'!M210</f>
        <v>0</v>
      </c>
      <c r="O177" s="208">
        <f>'Final Project Log'!O210</f>
        <v>0</v>
      </c>
      <c r="P177" s="208">
        <f>'Final Project Log'!P210</f>
        <v>0</v>
      </c>
      <c r="Q177" s="208">
        <f>'Final Project Log'!Q210</f>
        <v>0</v>
      </c>
      <c r="R177" s="208">
        <f>'Final Project Log'!R210</f>
        <v>0</v>
      </c>
      <c r="S177" s="357">
        <f>'Final Project Log'!$G$16</f>
        <v>0</v>
      </c>
      <c r="T177">
        <f>'Final Project Log'!$G$17</f>
        <v>1</v>
      </c>
    </row>
    <row r="178" spans="1:20" ht="15">
      <c r="A178">
        <f>'Final Project Log'!I211</f>
        <v>0</v>
      </c>
      <c r="B178">
        <f>'Final Project Log'!G211</f>
        <v>0</v>
      </c>
      <c r="C178" s="208">
        <f>'Final Project Log'!L211/T178</f>
        <v>0</v>
      </c>
      <c r="D178" t="s">
        <v>261</v>
      </c>
      <c r="E178" s="207">
        <f>'Final Project Log'!K211</f>
        <v>0</v>
      </c>
      <c r="F178" s="208">
        <f>'Final Project Log'!J211</f>
        <v>0</v>
      </c>
      <c r="G178">
        <f>'Final Project Log'!E211</f>
        <v>0</v>
      </c>
      <c r="H178">
        <f t="shared" si="10"/>
        <v>0</v>
      </c>
      <c r="I178">
        <f t="shared" si="11"/>
        <v>0</v>
      </c>
      <c r="J178">
        <f t="shared" si="12"/>
        <v>0</v>
      </c>
      <c r="K178">
        <f t="shared" si="13"/>
        <v>0</v>
      </c>
      <c r="L178">
        <f t="shared" si="14"/>
        <v>0</v>
      </c>
      <c r="M178">
        <f>'Final Project Log'!F211</f>
        <v>0</v>
      </c>
      <c r="N178" s="208">
        <f>'Final Project Log'!M211</f>
        <v>0</v>
      </c>
      <c r="O178" s="208">
        <f>'Final Project Log'!O211</f>
        <v>0</v>
      </c>
      <c r="P178" s="208">
        <f>'Final Project Log'!P211</f>
        <v>0</v>
      </c>
      <c r="Q178" s="208">
        <f>'Final Project Log'!Q211</f>
        <v>0</v>
      </c>
      <c r="R178" s="208">
        <f>'Final Project Log'!R211</f>
        <v>0</v>
      </c>
      <c r="S178" s="357">
        <f>'Final Project Log'!$G$16</f>
        <v>0</v>
      </c>
      <c r="T178">
        <f>'Final Project Log'!$G$17</f>
        <v>1</v>
      </c>
    </row>
    <row r="179" spans="1:20" ht="15">
      <c r="A179">
        <f>'Final Project Log'!I212</f>
        <v>0</v>
      </c>
      <c r="B179">
        <f>'Final Project Log'!G212</f>
        <v>0</v>
      </c>
      <c r="C179" s="208">
        <f>'Final Project Log'!L212/T179</f>
        <v>0</v>
      </c>
      <c r="D179" t="s">
        <v>261</v>
      </c>
      <c r="E179" s="207">
        <f>'Final Project Log'!K212</f>
        <v>0</v>
      </c>
      <c r="F179" s="208">
        <f>'Final Project Log'!J212</f>
        <v>0</v>
      </c>
      <c r="G179">
        <f>'Final Project Log'!E212</f>
        <v>0</v>
      </c>
      <c r="H179">
        <f t="shared" si="10"/>
        <v>0</v>
      </c>
      <c r="I179">
        <f t="shared" si="11"/>
        <v>0</v>
      </c>
      <c r="J179">
        <f t="shared" si="12"/>
        <v>0</v>
      </c>
      <c r="K179">
        <f t="shared" si="13"/>
        <v>0</v>
      </c>
      <c r="L179">
        <f t="shared" si="14"/>
        <v>0</v>
      </c>
      <c r="M179">
        <f>'Final Project Log'!F212</f>
        <v>0</v>
      </c>
      <c r="N179" s="208">
        <f>'Final Project Log'!M212</f>
        <v>0</v>
      </c>
      <c r="O179" s="208">
        <f>'Final Project Log'!O212</f>
        <v>0</v>
      </c>
      <c r="P179" s="208">
        <f>'Final Project Log'!P212</f>
        <v>0</v>
      </c>
      <c r="Q179" s="208">
        <f>'Final Project Log'!Q212</f>
        <v>0</v>
      </c>
      <c r="R179" s="208">
        <f>'Final Project Log'!R212</f>
        <v>0</v>
      </c>
      <c r="S179" s="357">
        <f>'Final Project Log'!$G$16</f>
        <v>0</v>
      </c>
      <c r="T179">
        <f>'Final Project Log'!$G$17</f>
        <v>1</v>
      </c>
    </row>
    <row r="180" spans="1:20" ht="15">
      <c r="A180">
        <f>'Final Project Log'!I213</f>
        <v>0</v>
      </c>
      <c r="B180">
        <f>'Final Project Log'!G213</f>
        <v>0</v>
      </c>
      <c r="C180" s="208">
        <f>'Final Project Log'!L213/T180</f>
        <v>0</v>
      </c>
      <c r="D180" t="s">
        <v>261</v>
      </c>
      <c r="E180" s="207">
        <f>'Final Project Log'!K213</f>
        <v>0</v>
      </c>
      <c r="F180" s="208">
        <f>'Final Project Log'!J213</f>
        <v>0</v>
      </c>
      <c r="G180">
        <f>'Final Project Log'!E213</f>
        <v>0</v>
      </c>
      <c r="H180">
        <f t="shared" si="10"/>
        <v>0</v>
      </c>
      <c r="I180">
        <f t="shared" si="11"/>
        <v>0</v>
      </c>
      <c r="J180">
        <f t="shared" si="12"/>
        <v>0</v>
      </c>
      <c r="K180">
        <f t="shared" si="13"/>
        <v>0</v>
      </c>
      <c r="L180">
        <f t="shared" si="14"/>
        <v>0</v>
      </c>
      <c r="M180">
        <f>'Final Project Log'!F213</f>
        <v>0</v>
      </c>
      <c r="N180" s="208">
        <f>'Final Project Log'!M213</f>
        <v>0</v>
      </c>
      <c r="O180" s="208">
        <f>'Final Project Log'!O213</f>
        <v>0</v>
      </c>
      <c r="P180" s="208">
        <f>'Final Project Log'!P213</f>
        <v>0</v>
      </c>
      <c r="Q180" s="208">
        <f>'Final Project Log'!Q213</f>
        <v>0</v>
      </c>
      <c r="R180" s="208">
        <f>'Final Project Log'!R213</f>
        <v>0</v>
      </c>
      <c r="S180" s="357">
        <f>'Final Project Log'!$G$16</f>
        <v>0</v>
      </c>
      <c r="T180">
        <f>'Final Project Log'!$G$17</f>
        <v>1</v>
      </c>
    </row>
    <row r="181" spans="1:20" ht="15">
      <c r="A181">
        <f>'Final Project Log'!I214</f>
        <v>0</v>
      </c>
      <c r="B181">
        <f>'Final Project Log'!G214</f>
        <v>0</v>
      </c>
      <c r="C181" s="208">
        <f>'Final Project Log'!L214/T181</f>
        <v>0</v>
      </c>
      <c r="D181" t="s">
        <v>261</v>
      </c>
      <c r="E181" s="207">
        <f>'Final Project Log'!K214</f>
        <v>0</v>
      </c>
      <c r="F181" s="208">
        <f>'Final Project Log'!J214</f>
        <v>0</v>
      </c>
      <c r="G181">
        <f>'Final Project Log'!E214</f>
        <v>0</v>
      </c>
      <c r="H181">
        <f t="shared" si="10"/>
        <v>0</v>
      </c>
      <c r="I181">
        <f t="shared" si="11"/>
        <v>0</v>
      </c>
      <c r="J181">
        <f t="shared" si="12"/>
        <v>0</v>
      </c>
      <c r="K181">
        <f t="shared" si="13"/>
        <v>0</v>
      </c>
      <c r="L181">
        <f t="shared" si="14"/>
        <v>0</v>
      </c>
      <c r="M181">
        <f>'Final Project Log'!F214</f>
        <v>0</v>
      </c>
      <c r="N181" s="208">
        <f>'Final Project Log'!M214</f>
        <v>0</v>
      </c>
      <c r="O181" s="208">
        <f>'Final Project Log'!O214</f>
        <v>0</v>
      </c>
      <c r="P181" s="208">
        <f>'Final Project Log'!P214</f>
        <v>0</v>
      </c>
      <c r="Q181" s="208">
        <f>'Final Project Log'!Q214</f>
        <v>0</v>
      </c>
      <c r="R181" s="208">
        <f>'Final Project Log'!R214</f>
        <v>0</v>
      </c>
      <c r="S181" s="357">
        <f>'Final Project Log'!$G$16</f>
        <v>0</v>
      </c>
      <c r="T181">
        <f>'Final Project Log'!$G$17</f>
        <v>1</v>
      </c>
    </row>
    <row r="182" spans="1:20" ht="15">
      <c r="A182">
        <f>'Final Project Log'!I215</f>
        <v>0</v>
      </c>
      <c r="B182">
        <f>'Final Project Log'!G215</f>
        <v>0</v>
      </c>
      <c r="C182" s="208">
        <f>'Final Project Log'!L215/T182</f>
        <v>0</v>
      </c>
      <c r="D182" t="s">
        <v>261</v>
      </c>
      <c r="E182" s="207">
        <f>'Final Project Log'!K215</f>
        <v>0</v>
      </c>
      <c r="F182" s="208">
        <f>'Final Project Log'!J215</f>
        <v>0</v>
      </c>
      <c r="G182">
        <f>'Final Project Log'!E215</f>
        <v>0</v>
      </c>
      <c r="H182">
        <f t="shared" si="10"/>
        <v>0</v>
      </c>
      <c r="I182">
        <f t="shared" si="11"/>
        <v>0</v>
      </c>
      <c r="J182">
        <f t="shared" si="12"/>
        <v>0</v>
      </c>
      <c r="K182">
        <f t="shared" si="13"/>
        <v>0</v>
      </c>
      <c r="L182">
        <f t="shared" si="14"/>
        <v>0</v>
      </c>
      <c r="M182">
        <f>'Final Project Log'!F215</f>
        <v>0</v>
      </c>
      <c r="N182" s="208">
        <f>'Final Project Log'!M215</f>
        <v>0</v>
      </c>
      <c r="O182" s="208">
        <f>'Final Project Log'!O215</f>
        <v>0</v>
      </c>
      <c r="P182" s="208">
        <f>'Final Project Log'!P215</f>
        <v>0</v>
      </c>
      <c r="Q182" s="208">
        <f>'Final Project Log'!Q215</f>
        <v>0</v>
      </c>
      <c r="R182" s="208">
        <f>'Final Project Log'!R215</f>
        <v>0</v>
      </c>
      <c r="S182" s="357">
        <f>'Final Project Log'!$G$16</f>
        <v>0</v>
      </c>
      <c r="T182">
        <f>'Final Project Log'!$G$17</f>
        <v>1</v>
      </c>
    </row>
    <row r="183" spans="1:20" ht="15">
      <c r="A183">
        <f>'Final Project Log'!I216</f>
        <v>0</v>
      </c>
      <c r="B183">
        <f>'Final Project Log'!G216</f>
        <v>0</v>
      </c>
      <c r="C183" s="208">
        <f>'Final Project Log'!L216/T183</f>
        <v>0</v>
      </c>
      <c r="D183" t="s">
        <v>261</v>
      </c>
      <c r="E183" s="207">
        <f>'Final Project Log'!K216</f>
        <v>0</v>
      </c>
      <c r="F183" s="208">
        <f>'Final Project Log'!J216</f>
        <v>0</v>
      </c>
      <c r="G183">
        <f>'Final Project Log'!E216</f>
        <v>0</v>
      </c>
      <c r="H183">
        <f t="shared" si="10"/>
        <v>0</v>
      </c>
      <c r="I183">
        <f t="shared" si="11"/>
        <v>0</v>
      </c>
      <c r="J183">
        <f t="shared" si="12"/>
        <v>0</v>
      </c>
      <c r="K183">
        <f t="shared" si="13"/>
        <v>0</v>
      </c>
      <c r="L183">
        <f t="shared" si="14"/>
        <v>0</v>
      </c>
      <c r="M183">
        <f>'Final Project Log'!F216</f>
        <v>0</v>
      </c>
      <c r="N183" s="208">
        <f>'Final Project Log'!M216</f>
        <v>0</v>
      </c>
      <c r="O183" s="208">
        <f>'Final Project Log'!O216</f>
        <v>0</v>
      </c>
      <c r="P183" s="208">
        <f>'Final Project Log'!P216</f>
        <v>0</v>
      </c>
      <c r="Q183" s="208">
        <f>'Final Project Log'!Q216</f>
        <v>0</v>
      </c>
      <c r="R183" s="208">
        <f>'Final Project Log'!R216</f>
        <v>0</v>
      </c>
      <c r="S183" s="357">
        <f>'Final Project Log'!$G$16</f>
        <v>0</v>
      </c>
      <c r="T183">
        <f>'Final Project Log'!$G$17</f>
        <v>1</v>
      </c>
    </row>
    <row r="184" spans="1:20" ht="15">
      <c r="A184">
        <f>'Final Project Log'!I217</f>
        <v>0</v>
      </c>
      <c r="B184">
        <f>'Final Project Log'!G217</f>
        <v>0</v>
      </c>
      <c r="C184" s="208">
        <f>'Final Project Log'!L217/T184</f>
        <v>0</v>
      </c>
      <c r="D184" t="s">
        <v>261</v>
      </c>
      <c r="E184" s="207">
        <f>'Final Project Log'!K217</f>
        <v>0</v>
      </c>
      <c r="F184" s="208">
        <f>'Final Project Log'!J217</f>
        <v>0</v>
      </c>
      <c r="G184">
        <f>'Final Project Log'!E217</f>
        <v>0</v>
      </c>
      <c r="H184">
        <f t="shared" si="10"/>
        <v>0</v>
      </c>
      <c r="I184">
        <f t="shared" si="11"/>
        <v>0</v>
      </c>
      <c r="J184">
        <f t="shared" si="12"/>
        <v>0</v>
      </c>
      <c r="K184">
        <f t="shared" si="13"/>
        <v>0</v>
      </c>
      <c r="L184">
        <f t="shared" si="14"/>
        <v>0</v>
      </c>
      <c r="M184">
        <f>'Final Project Log'!F217</f>
        <v>0</v>
      </c>
      <c r="N184" s="208">
        <f>'Final Project Log'!M217</f>
        <v>0</v>
      </c>
      <c r="O184" s="208">
        <f>'Final Project Log'!O217</f>
        <v>0</v>
      </c>
      <c r="P184" s="208">
        <f>'Final Project Log'!P217</f>
        <v>0</v>
      </c>
      <c r="Q184" s="208">
        <f>'Final Project Log'!Q217</f>
        <v>0</v>
      </c>
      <c r="R184" s="208">
        <f>'Final Project Log'!R217</f>
        <v>0</v>
      </c>
      <c r="S184" s="357">
        <f>'Final Project Log'!$G$16</f>
        <v>0</v>
      </c>
      <c r="T184">
        <f>'Final Project Log'!$G$17</f>
        <v>1</v>
      </c>
    </row>
    <row r="185" spans="1:20" ht="15">
      <c r="A185">
        <f>'Final Project Log'!I218</f>
        <v>0</v>
      </c>
      <c r="B185">
        <f>'Final Project Log'!G218</f>
        <v>0</v>
      </c>
      <c r="C185" s="208">
        <f>'Final Project Log'!L218/T185</f>
        <v>0</v>
      </c>
      <c r="D185" t="s">
        <v>261</v>
      </c>
      <c r="E185" s="207">
        <f>'Final Project Log'!K218</f>
        <v>0</v>
      </c>
      <c r="F185" s="208">
        <f>'Final Project Log'!J218</f>
        <v>0</v>
      </c>
      <c r="G185">
        <f>'Final Project Log'!E218</f>
        <v>0</v>
      </c>
      <c r="H185">
        <f t="shared" si="10"/>
        <v>0</v>
      </c>
      <c r="I185">
        <f t="shared" si="11"/>
        <v>0</v>
      </c>
      <c r="J185">
        <f t="shared" si="12"/>
        <v>0</v>
      </c>
      <c r="K185">
        <f t="shared" si="13"/>
        <v>0</v>
      </c>
      <c r="L185">
        <f t="shared" si="14"/>
        <v>0</v>
      </c>
      <c r="M185">
        <f>'Final Project Log'!F218</f>
        <v>0</v>
      </c>
      <c r="N185" s="208">
        <f>'Final Project Log'!M218</f>
        <v>0</v>
      </c>
      <c r="O185" s="208">
        <f>'Final Project Log'!O218</f>
        <v>0</v>
      </c>
      <c r="P185" s="208">
        <f>'Final Project Log'!P218</f>
        <v>0</v>
      </c>
      <c r="Q185" s="208">
        <f>'Final Project Log'!Q218</f>
        <v>0</v>
      </c>
      <c r="R185" s="208">
        <f>'Final Project Log'!R218</f>
        <v>0</v>
      </c>
      <c r="S185" s="357">
        <f>'Final Project Log'!$G$16</f>
        <v>0</v>
      </c>
      <c r="T185">
        <f>'Final Project Log'!$G$17</f>
        <v>1</v>
      </c>
    </row>
    <row r="186" spans="1:20" ht="15">
      <c r="A186">
        <f>'Final Project Log'!I219</f>
        <v>0</v>
      </c>
      <c r="B186">
        <f>'Final Project Log'!G219</f>
        <v>0</v>
      </c>
      <c r="C186" s="208">
        <f>'Final Project Log'!L219/T186</f>
        <v>0</v>
      </c>
      <c r="D186" t="s">
        <v>261</v>
      </c>
      <c r="E186" s="207">
        <f>'Final Project Log'!K219</f>
        <v>0</v>
      </c>
      <c r="F186" s="208">
        <f>'Final Project Log'!J219</f>
        <v>0</v>
      </c>
      <c r="G186">
        <f>'Final Project Log'!E219</f>
        <v>0</v>
      </c>
      <c r="H186">
        <f t="shared" si="10"/>
        <v>0</v>
      </c>
      <c r="I186">
        <f t="shared" si="11"/>
        <v>0</v>
      </c>
      <c r="J186">
        <f t="shared" si="12"/>
        <v>0</v>
      </c>
      <c r="K186">
        <f t="shared" si="13"/>
        <v>0</v>
      </c>
      <c r="L186">
        <f t="shared" si="14"/>
        <v>0</v>
      </c>
      <c r="M186">
        <f>'Final Project Log'!F219</f>
        <v>0</v>
      </c>
      <c r="N186" s="208">
        <f>'Final Project Log'!M219</f>
        <v>0</v>
      </c>
      <c r="O186" s="208">
        <f>'Final Project Log'!O219</f>
        <v>0</v>
      </c>
      <c r="P186" s="208">
        <f>'Final Project Log'!P219</f>
        <v>0</v>
      </c>
      <c r="Q186" s="208">
        <f>'Final Project Log'!Q219</f>
        <v>0</v>
      </c>
      <c r="R186" s="208">
        <f>'Final Project Log'!R219</f>
        <v>0</v>
      </c>
      <c r="S186" s="357">
        <f>'Final Project Log'!$G$16</f>
        <v>0</v>
      </c>
      <c r="T186">
        <f>'Final Project Log'!$G$17</f>
        <v>1</v>
      </c>
    </row>
    <row r="187" spans="1:20" ht="15">
      <c r="A187">
        <f>'Final Project Log'!I220</f>
        <v>0</v>
      </c>
      <c r="B187">
        <f>'Final Project Log'!G220</f>
        <v>0</v>
      </c>
      <c r="C187" s="208">
        <f>'Final Project Log'!L220/T187</f>
        <v>0</v>
      </c>
      <c r="D187" t="s">
        <v>261</v>
      </c>
      <c r="E187" s="207">
        <f>'Final Project Log'!K220</f>
        <v>0</v>
      </c>
      <c r="F187" s="208">
        <f>'Final Project Log'!J220</f>
        <v>0</v>
      </c>
      <c r="G187">
        <f>'Final Project Log'!E220</f>
        <v>0</v>
      </c>
      <c r="H187">
        <f t="shared" si="10"/>
        <v>0</v>
      </c>
      <c r="I187">
        <f t="shared" si="11"/>
        <v>0</v>
      </c>
      <c r="J187">
        <f t="shared" si="12"/>
        <v>0</v>
      </c>
      <c r="K187">
        <f t="shared" si="13"/>
        <v>0</v>
      </c>
      <c r="L187">
        <f t="shared" si="14"/>
        <v>0</v>
      </c>
      <c r="M187">
        <f>'Final Project Log'!F220</f>
        <v>0</v>
      </c>
      <c r="N187" s="208">
        <f>'Final Project Log'!M220</f>
        <v>0</v>
      </c>
      <c r="O187" s="208">
        <f>'Final Project Log'!O220</f>
        <v>0</v>
      </c>
      <c r="P187" s="208">
        <f>'Final Project Log'!P220</f>
        <v>0</v>
      </c>
      <c r="Q187" s="208">
        <f>'Final Project Log'!Q220</f>
        <v>0</v>
      </c>
      <c r="R187" s="208">
        <f>'Final Project Log'!R220</f>
        <v>0</v>
      </c>
      <c r="S187" s="357">
        <f>'Final Project Log'!$G$16</f>
        <v>0</v>
      </c>
      <c r="T187">
        <f>'Final Project Log'!$G$17</f>
        <v>1</v>
      </c>
    </row>
    <row r="188" spans="1:20" ht="15">
      <c r="A188">
        <f>'Final Project Log'!I221</f>
        <v>0</v>
      </c>
      <c r="B188">
        <f>'Final Project Log'!G221</f>
        <v>0</v>
      </c>
      <c r="C188" s="208">
        <f>'Final Project Log'!L221/T188</f>
        <v>0</v>
      </c>
      <c r="D188" t="s">
        <v>261</v>
      </c>
      <c r="E188" s="207">
        <f>'Final Project Log'!K221</f>
        <v>0</v>
      </c>
      <c r="F188" s="208">
        <f>'Final Project Log'!J221</f>
        <v>0</v>
      </c>
      <c r="G188">
        <f>'Final Project Log'!E221</f>
        <v>0</v>
      </c>
      <c r="H188">
        <f t="shared" si="10"/>
        <v>0</v>
      </c>
      <c r="I188">
        <f t="shared" si="11"/>
        <v>0</v>
      </c>
      <c r="J188">
        <f t="shared" si="12"/>
        <v>0</v>
      </c>
      <c r="K188">
        <f t="shared" si="13"/>
        <v>0</v>
      </c>
      <c r="L188">
        <f t="shared" si="14"/>
        <v>0</v>
      </c>
      <c r="M188">
        <f>'Final Project Log'!F221</f>
        <v>0</v>
      </c>
      <c r="N188" s="208">
        <f>'Final Project Log'!M221</f>
        <v>0</v>
      </c>
      <c r="O188" s="208">
        <f>'Final Project Log'!O221</f>
        <v>0</v>
      </c>
      <c r="P188" s="208">
        <f>'Final Project Log'!P221</f>
        <v>0</v>
      </c>
      <c r="Q188" s="208">
        <f>'Final Project Log'!Q221</f>
        <v>0</v>
      </c>
      <c r="R188" s="208">
        <f>'Final Project Log'!R221</f>
        <v>0</v>
      </c>
      <c r="S188" s="357">
        <f>'Final Project Log'!$G$16</f>
        <v>0</v>
      </c>
      <c r="T188">
        <f>'Final Project Log'!$G$17</f>
        <v>1</v>
      </c>
    </row>
    <row r="189" spans="1:20" ht="15">
      <c r="A189">
        <f>'Final Project Log'!I222</f>
        <v>0</v>
      </c>
      <c r="B189">
        <f>'Final Project Log'!G222</f>
        <v>0</v>
      </c>
      <c r="C189" s="208">
        <f>'Final Project Log'!L222/T189</f>
        <v>0</v>
      </c>
      <c r="D189" t="s">
        <v>261</v>
      </c>
      <c r="E189" s="207">
        <f>'Final Project Log'!K222</f>
        <v>0</v>
      </c>
      <c r="F189" s="208">
        <f>'Final Project Log'!J222</f>
        <v>0</v>
      </c>
      <c r="G189">
        <f>'Final Project Log'!E222</f>
        <v>0</v>
      </c>
      <c r="H189">
        <f t="shared" si="10"/>
        <v>0</v>
      </c>
      <c r="I189">
        <f t="shared" si="11"/>
        <v>0</v>
      </c>
      <c r="J189">
        <f t="shared" si="12"/>
        <v>0</v>
      </c>
      <c r="K189">
        <f t="shared" si="13"/>
        <v>0</v>
      </c>
      <c r="L189">
        <f t="shared" si="14"/>
        <v>0</v>
      </c>
      <c r="M189">
        <f>'Final Project Log'!F222</f>
        <v>0</v>
      </c>
      <c r="N189" s="208">
        <f>'Final Project Log'!M222</f>
        <v>0</v>
      </c>
      <c r="O189" s="208">
        <f>'Final Project Log'!O222</f>
        <v>0</v>
      </c>
      <c r="P189" s="208">
        <f>'Final Project Log'!P222</f>
        <v>0</v>
      </c>
      <c r="Q189" s="208">
        <f>'Final Project Log'!Q222</f>
        <v>0</v>
      </c>
      <c r="R189" s="208">
        <f>'Final Project Log'!R222</f>
        <v>0</v>
      </c>
      <c r="S189" s="357">
        <f>'Final Project Log'!$G$16</f>
        <v>0</v>
      </c>
      <c r="T189">
        <f>'Final Project Log'!$G$17</f>
        <v>1</v>
      </c>
    </row>
    <row r="190" spans="1:20" ht="15">
      <c r="A190">
        <f>'Final Project Log'!I223</f>
        <v>0</v>
      </c>
      <c r="B190">
        <f>'Final Project Log'!G223</f>
        <v>0</v>
      </c>
      <c r="C190" s="208">
        <f>'Final Project Log'!L223/T190</f>
        <v>0</v>
      </c>
      <c r="D190" t="s">
        <v>261</v>
      </c>
      <c r="E190" s="207">
        <f>'Final Project Log'!K223</f>
        <v>0</v>
      </c>
      <c r="F190" s="208">
        <f>'Final Project Log'!J223</f>
        <v>0</v>
      </c>
      <c r="G190">
        <f>'Final Project Log'!E223</f>
        <v>0</v>
      </c>
      <c r="H190">
        <f t="shared" si="10"/>
        <v>0</v>
      </c>
      <c r="I190">
        <f t="shared" si="11"/>
        <v>0</v>
      </c>
      <c r="J190">
        <f t="shared" si="12"/>
        <v>0</v>
      </c>
      <c r="K190">
        <f t="shared" si="13"/>
        <v>0</v>
      </c>
      <c r="L190">
        <f t="shared" si="14"/>
        <v>0</v>
      </c>
      <c r="M190">
        <f>'Final Project Log'!F223</f>
        <v>0</v>
      </c>
      <c r="N190" s="208">
        <f>'Final Project Log'!M223</f>
        <v>0</v>
      </c>
      <c r="O190" s="208">
        <f>'Final Project Log'!O223</f>
        <v>0</v>
      </c>
      <c r="P190" s="208">
        <f>'Final Project Log'!P223</f>
        <v>0</v>
      </c>
      <c r="Q190" s="208">
        <f>'Final Project Log'!Q223</f>
        <v>0</v>
      </c>
      <c r="R190" s="208">
        <f>'Final Project Log'!R223</f>
        <v>0</v>
      </c>
      <c r="S190" s="357">
        <f>'Final Project Log'!$G$16</f>
        <v>0</v>
      </c>
      <c r="T190">
        <f>'Final Project Log'!$G$17</f>
        <v>1</v>
      </c>
    </row>
    <row r="191" spans="1:20" ht="15">
      <c r="A191">
        <f>'Final Project Log'!I224</f>
        <v>0</v>
      </c>
      <c r="B191">
        <f>'Final Project Log'!G224</f>
        <v>0</v>
      </c>
      <c r="C191" s="208">
        <f>'Final Project Log'!L224/T191</f>
        <v>0</v>
      </c>
      <c r="D191" t="s">
        <v>261</v>
      </c>
      <c r="E191" s="207">
        <f>'Final Project Log'!K224</f>
        <v>0</v>
      </c>
      <c r="F191" s="208">
        <f>'Final Project Log'!J224</f>
        <v>0</v>
      </c>
      <c r="G191">
        <f>'Final Project Log'!E224</f>
        <v>0</v>
      </c>
      <c r="H191">
        <f t="shared" si="10"/>
        <v>0</v>
      </c>
      <c r="I191">
        <f t="shared" si="11"/>
        <v>0</v>
      </c>
      <c r="J191">
        <f t="shared" si="12"/>
        <v>0</v>
      </c>
      <c r="K191">
        <f t="shared" si="13"/>
        <v>0</v>
      </c>
      <c r="L191">
        <f t="shared" si="14"/>
        <v>0</v>
      </c>
      <c r="M191">
        <f>'Final Project Log'!F224</f>
        <v>0</v>
      </c>
      <c r="N191" s="208">
        <f>'Final Project Log'!M224</f>
        <v>0</v>
      </c>
      <c r="O191" s="208">
        <f>'Final Project Log'!O224</f>
        <v>0</v>
      </c>
      <c r="P191" s="208">
        <f>'Final Project Log'!P224</f>
        <v>0</v>
      </c>
      <c r="Q191" s="208">
        <f>'Final Project Log'!Q224</f>
        <v>0</v>
      </c>
      <c r="R191" s="208">
        <f>'Final Project Log'!R224</f>
        <v>0</v>
      </c>
      <c r="S191" s="357">
        <f>'Final Project Log'!$G$16</f>
        <v>0</v>
      </c>
      <c r="T191">
        <f>'Final Project Log'!$G$17</f>
        <v>1</v>
      </c>
    </row>
    <row r="192" spans="1:20" ht="15">
      <c r="A192">
        <f>'Final Project Log'!I225</f>
        <v>0</v>
      </c>
      <c r="B192">
        <f>'Final Project Log'!G225</f>
        <v>0</v>
      </c>
      <c r="C192" s="208">
        <f>'Final Project Log'!L225/T192</f>
        <v>0</v>
      </c>
      <c r="D192" t="s">
        <v>261</v>
      </c>
      <c r="E192" s="207">
        <f>'Final Project Log'!K225</f>
        <v>0</v>
      </c>
      <c r="F192" s="208">
        <f>'Final Project Log'!J225</f>
        <v>0</v>
      </c>
      <c r="G192">
        <f>'Final Project Log'!E225</f>
        <v>0</v>
      </c>
      <c r="H192">
        <f t="shared" si="10"/>
        <v>0</v>
      </c>
      <c r="I192">
        <f t="shared" si="11"/>
        <v>0</v>
      </c>
      <c r="J192">
        <f t="shared" si="12"/>
        <v>0</v>
      </c>
      <c r="K192">
        <f t="shared" si="13"/>
        <v>0</v>
      </c>
      <c r="L192">
        <f t="shared" si="14"/>
        <v>0</v>
      </c>
      <c r="M192">
        <f>'Final Project Log'!F225</f>
        <v>0</v>
      </c>
      <c r="N192" s="208">
        <f>'Final Project Log'!M225</f>
        <v>0</v>
      </c>
      <c r="O192" s="208">
        <f>'Final Project Log'!O225</f>
        <v>0</v>
      </c>
      <c r="P192" s="208">
        <f>'Final Project Log'!P225</f>
        <v>0</v>
      </c>
      <c r="Q192" s="208">
        <f>'Final Project Log'!Q225</f>
        <v>0</v>
      </c>
      <c r="R192" s="208">
        <f>'Final Project Log'!R225</f>
        <v>0</v>
      </c>
      <c r="S192" s="357">
        <f>'Final Project Log'!$G$16</f>
        <v>0</v>
      </c>
      <c r="T192">
        <f>'Final Project Log'!$G$17</f>
        <v>1</v>
      </c>
    </row>
    <row r="193" spans="1:20" ht="15">
      <c r="A193">
        <f>'Final Project Log'!I226</f>
        <v>0</v>
      </c>
      <c r="B193">
        <f>'Final Project Log'!G226</f>
        <v>0</v>
      </c>
      <c r="C193" s="208">
        <f>'Final Project Log'!L226/T193</f>
        <v>0</v>
      </c>
      <c r="D193" t="s">
        <v>261</v>
      </c>
      <c r="E193" s="207">
        <f>'Final Project Log'!K226</f>
        <v>0</v>
      </c>
      <c r="F193" s="208">
        <f>'Final Project Log'!J226</f>
        <v>0</v>
      </c>
      <c r="G193">
        <f>'Final Project Log'!E226</f>
        <v>0</v>
      </c>
      <c r="H193">
        <f t="shared" si="10"/>
        <v>0</v>
      </c>
      <c r="I193">
        <f t="shared" si="11"/>
        <v>0</v>
      </c>
      <c r="J193">
        <f t="shared" si="12"/>
        <v>0</v>
      </c>
      <c r="K193">
        <f t="shared" si="13"/>
        <v>0</v>
      </c>
      <c r="L193">
        <f t="shared" si="14"/>
        <v>0</v>
      </c>
      <c r="M193">
        <f>'Final Project Log'!F226</f>
        <v>0</v>
      </c>
      <c r="N193" s="208">
        <f>'Final Project Log'!M226</f>
        <v>0</v>
      </c>
      <c r="O193" s="208">
        <f>'Final Project Log'!O226</f>
        <v>0</v>
      </c>
      <c r="P193" s="208">
        <f>'Final Project Log'!P226</f>
        <v>0</v>
      </c>
      <c r="Q193" s="208">
        <f>'Final Project Log'!Q226</f>
        <v>0</v>
      </c>
      <c r="R193" s="208">
        <f>'Final Project Log'!R226</f>
        <v>0</v>
      </c>
      <c r="S193" s="357">
        <f>'Final Project Log'!$G$16</f>
        <v>0</v>
      </c>
      <c r="T193">
        <f>'Final Project Log'!$G$17</f>
        <v>1</v>
      </c>
    </row>
    <row r="194" spans="1:20" ht="15">
      <c r="A194">
        <f>'Final Project Log'!I227</f>
        <v>0</v>
      </c>
      <c r="B194">
        <f>'Final Project Log'!G227</f>
        <v>0</v>
      </c>
      <c r="C194" s="208">
        <f>'Final Project Log'!L227/T194</f>
        <v>0</v>
      </c>
      <c r="D194" t="s">
        <v>261</v>
      </c>
      <c r="E194" s="207">
        <f>'Final Project Log'!K227</f>
        <v>0</v>
      </c>
      <c r="F194" s="208">
        <f>'Final Project Log'!J227</f>
        <v>0</v>
      </c>
      <c r="G194">
        <f>'Final Project Log'!E227</f>
        <v>0</v>
      </c>
      <c r="H194">
        <f t="shared" si="10"/>
        <v>0</v>
      </c>
      <c r="I194">
        <f t="shared" si="11"/>
        <v>0</v>
      </c>
      <c r="J194">
        <f t="shared" si="12"/>
        <v>0</v>
      </c>
      <c r="K194">
        <f t="shared" si="13"/>
        <v>0</v>
      </c>
      <c r="L194">
        <f t="shared" si="14"/>
        <v>0</v>
      </c>
      <c r="M194">
        <f>'Final Project Log'!F227</f>
        <v>0</v>
      </c>
      <c r="N194" s="208">
        <f>'Final Project Log'!M227</f>
        <v>0</v>
      </c>
      <c r="O194" s="208">
        <f>'Final Project Log'!O227</f>
        <v>0</v>
      </c>
      <c r="P194" s="208">
        <f>'Final Project Log'!P227</f>
        <v>0</v>
      </c>
      <c r="Q194" s="208">
        <f>'Final Project Log'!Q227</f>
        <v>0</v>
      </c>
      <c r="R194" s="208">
        <f>'Final Project Log'!R227</f>
        <v>0</v>
      </c>
      <c r="S194" s="357">
        <f>'Final Project Log'!$G$16</f>
        <v>0</v>
      </c>
      <c r="T194">
        <f>'Final Project Log'!$G$17</f>
        <v>1</v>
      </c>
    </row>
    <row r="195" spans="1:20" ht="15">
      <c r="A195">
        <f>'Final Project Log'!I228</f>
        <v>0</v>
      </c>
      <c r="B195">
        <f>'Final Project Log'!G228</f>
        <v>0</v>
      </c>
      <c r="C195" s="208">
        <f>'Final Project Log'!L228/T195</f>
        <v>0</v>
      </c>
      <c r="D195" t="s">
        <v>261</v>
      </c>
      <c r="E195" s="207">
        <f>'Final Project Log'!K228</f>
        <v>0</v>
      </c>
      <c r="F195" s="208">
        <f>'Final Project Log'!J228</f>
        <v>0</v>
      </c>
      <c r="G195">
        <f>'Final Project Log'!E228</f>
        <v>0</v>
      </c>
      <c r="H195">
        <f aca="true" t="shared" si="15" ref="H195:H200">N195/$T$2</f>
        <v>0</v>
      </c>
      <c r="I195">
        <f aca="true" t="shared" si="16" ref="I195:I200">O195/$T$2</f>
        <v>0</v>
      </c>
      <c r="J195">
        <f aca="true" t="shared" si="17" ref="J195:J200">P195/$T$2</f>
        <v>0</v>
      </c>
      <c r="K195">
        <f aca="true" t="shared" si="18" ref="K195:K200">Q195/$T$2</f>
        <v>0</v>
      </c>
      <c r="L195">
        <f aca="true" t="shared" si="19" ref="L195:L200">R195/$T$2</f>
        <v>0</v>
      </c>
      <c r="M195">
        <f>'Final Project Log'!F228</f>
        <v>0</v>
      </c>
      <c r="N195" s="208">
        <f>'Final Project Log'!M228</f>
        <v>0</v>
      </c>
      <c r="O195" s="208">
        <f>'Final Project Log'!O228</f>
        <v>0</v>
      </c>
      <c r="P195" s="208">
        <f>'Final Project Log'!P228</f>
        <v>0</v>
      </c>
      <c r="Q195" s="208">
        <f>'Final Project Log'!Q228</f>
        <v>0</v>
      </c>
      <c r="R195" s="208">
        <f>'Final Project Log'!R228</f>
        <v>0</v>
      </c>
      <c r="S195" s="357">
        <f>'Final Project Log'!$G$16</f>
        <v>0</v>
      </c>
      <c r="T195">
        <f>'Final Project Log'!$G$17</f>
        <v>1</v>
      </c>
    </row>
    <row r="196" spans="1:20" ht="15">
      <c r="A196">
        <f>'Final Project Log'!I229</f>
        <v>0</v>
      </c>
      <c r="B196">
        <f>'Final Project Log'!G229</f>
        <v>0</v>
      </c>
      <c r="C196" s="208">
        <f>'Final Project Log'!L229/T196</f>
        <v>0</v>
      </c>
      <c r="D196" t="s">
        <v>261</v>
      </c>
      <c r="E196" s="207">
        <f>'Final Project Log'!K229</f>
        <v>0</v>
      </c>
      <c r="F196" s="208">
        <f>'Final Project Log'!J229</f>
        <v>0</v>
      </c>
      <c r="G196">
        <f>'Final Project Log'!E229</f>
        <v>0</v>
      </c>
      <c r="H196">
        <f t="shared" si="15"/>
        <v>0</v>
      </c>
      <c r="I196">
        <f t="shared" si="16"/>
        <v>0</v>
      </c>
      <c r="J196">
        <f t="shared" si="17"/>
        <v>0</v>
      </c>
      <c r="K196">
        <f t="shared" si="18"/>
        <v>0</v>
      </c>
      <c r="L196">
        <f t="shared" si="19"/>
        <v>0</v>
      </c>
      <c r="M196">
        <f>'Final Project Log'!F229</f>
        <v>0</v>
      </c>
      <c r="N196" s="208">
        <f>'Final Project Log'!M229</f>
        <v>0</v>
      </c>
      <c r="O196" s="208">
        <f>'Final Project Log'!O229</f>
        <v>0</v>
      </c>
      <c r="P196" s="208">
        <f>'Final Project Log'!P229</f>
        <v>0</v>
      </c>
      <c r="Q196" s="208">
        <f>'Final Project Log'!Q229</f>
        <v>0</v>
      </c>
      <c r="R196" s="208">
        <f>'Final Project Log'!R229</f>
        <v>0</v>
      </c>
      <c r="S196" s="357">
        <f>'Final Project Log'!$G$16</f>
        <v>0</v>
      </c>
      <c r="T196">
        <f>'Final Project Log'!$G$17</f>
        <v>1</v>
      </c>
    </row>
    <row r="197" spans="1:20" ht="15">
      <c r="A197">
        <f>'Final Project Log'!I230</f>
        <v>0</v>
      </c>
      <c r="B197">
        <f>'Final Project Log'!G230</f>
        <v>0</v>
      </c>
      <c r="C197" s="208">
        <f>'Final Project Log'!L230/T197</f>
        <v>0</v>
      </c>
      <c r="D197" t="s">
        <v>261</v>
      </c>
      <c r="E197" s="207">
        <f>'Final Project Log'!K230</f>
        <v>0</v>
      </c>
      <c r="F197" s="208">
        <f>'Final Project Log'!J230</f>
        <v>0</v>
      </c>
      <c r="G197">
        <f>'Final Project Log'!E230</f>
        <v>0</v>
      </c>
      <c r="H197">
        <f t="shared" si="15"/>
        <v>0</v>
      </c>
      <c r="I197">
        <f t="shared" si="16"/>
        <v>0</v>
      </c>
      <c r="J197">
        <f t="shared" si="17"/>
        <v>0</v>
      </c>
      <c r="K197">
        <f t="shared" si="18"/>
        <v>0</v>
      </c>
      <c r="L197">
        <f t="shared" si="19"/>
        <v>0</v>
      </c>
      <c r="M197">
        <f>'Final Project Log'!F230</f>
        <v>0</v>
      </c>
      <c r="N197" s="208">
        <f>'Final Project Log'!M230</f>
        <v>0</v>
      </c>
      <c r="O197" s="208">
        <f>'Final Project Log'!O230</f>
        <v>0</v>
      </c>
      <c r="P197" s="208">
        <f>'Final Project Log'!P230</f>
        <v>0</v>
      </c>
      <c r="Q197" s="208">
        <f>'Final Project Log'!Q230</f>
        <v>0</v>
      </c>
      <c r="R197" s="208">
        <f>'Final Project Log'!R230</f>
        <v>0</v>
      </c>
      <c r="S197" s="357">
        <f>'Final Project Log'!$G$16</f>
        <v>0</v>
      </c>
      <c r="T197">
        <f>'Final Project Log'!$G$17</f>
        <v>1</v>
      </c>
    </row>
    <row r="198" spans="1:20" ht="15">
      <c r="A198">
        <f>'Final Project Log'!I231</f>
        <v>0</v>
      </c>
      <c r="B198">
        <f>'Final Project Log'!G231</f>
        <v>0</v>
      </c>
      <c r="C198" s="208">
        <f>'Final Project Log'!L231/T198</f>
        <v>0</v>
      </c>
      <c r="D198" t="s">
        <v>261</v>
      </c>
      <c r="E198" s="207">
        <f>'Final Project Log'!K231</f>
        <v>0</v>
      </c>
      <c r="F198" s="208">
        <f>'Final Project Log'!J231</f>
        <v>0</v>
      </c>
      <c r="G198">
        <f>'Final Project Log'!E231</f>
        <v>0</v>
      </c>
      <c r="H198">
        <f t="shared" si="15"/>
        <v>0</v>
      </c>
      <c r="I198">
        <f t="shared" si="16"/>
        <v>0</v>
      </c>
      <c r="J198">
        <f t="shared" si="17"/>
        <v>0</v>
      </c>
      <c r="K198">
        <f t="shared" si="18"/>
        <v>0</v>
      </c>
      <c r="L198">
        <f t="shared" si="19"/>
        <v>0</v>
      </c>
      <c r="M198">
        <f>'Final Project Log'!F231</f>
        <v>0</v>
      </c>
      <c r="N198" s="208">
        <f>'Final Project Log'!M231</f>
        <v>0</v>
      </c>
      <c r="O198" s="208">
        <f>'Final Project Log'!O231</f>
        <v>0</v>
      </c>
      <c r="P198" s="208">
        <f>'Final Project Log'!P231</f>
        <v>0</v>
      </c>
      <c r="Q198" s="208">
        <f>'Final Project Log'!Q231</f>
        <v>0</v>
      </c>
      <c r="R198" s="208">
        <f>'Final Project Log'!R231</f>
        <v>0</v>
      </c>
      <c r="S198" s="357">
        <f>'Final Project Log'!$G$16</f>
        <v>0</v>
      </c>
      <c r="T198">
        <f>'Final Project Log'!$G$17</f>
        <v>1</v>
      </c>
    </row>
    <row r="199" spans="1:20" ht="15">
      <c r="A199">
        <f>'Final Project Log'!I232</f>
        <v>0</v>
      </c>
      <c r="B199">
        <f>'Final Project Log'!G232</f>
        <v>0</v>
      </c>
      <c r="C199" s="208">
        <f>'Final Project Log'!L232/T199</f>
        <v>0</v>
      </c>
      <c r="D199" t="s">
        <v>261</v>
      </c>
      <c r="E199" s="207">
        <f>'Final Project Log'!K232</f>
        <v>0</v>
      </c>
      <c r="F199" s="208">
        <f>'Final Project Log'!J232</f>
        <v>0</v>
      </c>
      <c r="G199">
        <f>'Final Project Log'!E232</f>
        <v>0</v>
      </c>
      <c r="H199">
        <f t="shared" si="15"/>
        <v>0</v>
      </c>
      <c r="I199">
        <f t="shared" si="16"/>
        <v>0</v>
      </c>
      <c r="J199">
        <f t="shared" si="17"/>
        <v>0</v>
      </c>
      <c r="K199">
        <f t="shared" si="18"/>
        <v>0</v>
      </c>
      <c r="L199">
        <f t="shared" si="19"/>
        <v>0</v>
      </c>
      <c r="M199">
        <f>'Final Project Log'!F232</f>
        <v>0</v>
      </c>
      <c r="N199" s="208">
        <f>'Final Project Log'!M232</f>
        <v>0</v>
      </c>
      <c r="O199" s="208">
        <f>'Final Project Log'!O232</f>
        <v>0</v>
      </c>
      <c r="P199" s="208">
        <f>'Final Project Log'!P232</f>
        <v>0</v>
      </c>
      <c r="Q199" s="208">
        <f>'Final Project Log'!Q232</f>
        <v>0</v>
      </c>
      <c r="R199" s="208">
        <f>'Final Project Log'!R232</f>
        <v>0</v>
      </c>
      <c r="S199" s="357">
        <f>'Final Project Log'!$G$16</f>
        <v>0</v>
      </c>
      <c r="T199">
        <f>'Final Project Log'!$G$17</f>
        <v>1</v>
      </c>
    </row>
    <row r="200" spans="1:20" ht="15">
      <c r="A200" t="str">
        <f>'Final Project Log'!I233</f>
        <v>n/a</v>
      </c>
      <c r="B200" t="str">
        <f>'Final Project Log'!G233</f>
        <v>Total</v>
      </c>
      <c r="C200" s="208">
        <f>'Final Project Log'!L233/T200</f>
        <v>0</v>
      </c>
      <c r="D200" t="s">
        <v>261</v>
      </c>
      <c r="E200" s="207" t="str">
        <f>'Final Project Log'!K233</f>
        <v>n/a</v>
      </c>
      <c r="F200" s="208" t="str">
        <f>'Final Project Log'!J233</f>
        <v>n/a</v>
      </c>
      <c r="G200" t="str">
        <f>'Final Project Log'!E233</f>
        <v>n/a</v>
      </c>
      <c r="H200">
        <f t="shared" si="15"/>
        <v>0</v>
      </c>
      <c r="I200">
        <f t="shared" si="16"/>
        <v>0</v>
      </c>
      <c r="J200">
        <f t="shared" si="17"/>
        <v>0</v>
      </c>
      <c r="K200">
        <f t="shared" si="18"/>
        <v>0</v>
      </c>
      <c r="L200">
        <f t="shared" si="19"/>
        <v>0</v>
      </c>
      <c r="M200" t="str">
        <f>'Final Project Log'!F233</f>
        <v>n/a</v>
      </c>
      <c r="N200" s="208">
        <f>'Final Project Log'!M233</f>
        <v>0</v>
      </c>
      <c r="O200" s="208">
        <f>'Final Project Log'!O233</f>
        <v>0</v>
      </c>
      <c r="P200" s="208">
        <f>'Final Project Log'!P233</f>
        <v>0</v>
      </c>
      <c r="Q200" s="208">
        <f>'Final Project Log'!Q233</f>
        <v>0</v>
      </c>
      <c r="R200" s="208">
        <f>'Final Project Log'!R233</f>
        <v>0</v>
      </c>
      <c r="S200" s="357">
        <f>'Final Project Log'!$G$16</f>
        <v>0</v>
      </c>
      <c r="T200">
        <f>'Final Project Log'!$G$17</f>
        <v>1</v>
      </c>
    </row>
  </sheetData>
  <sheetProtection/>
  <dataValidations count="20">
    <dataValidation type="list" allowBlank="1" showInputMessage="1" showErrorMessage="1" promptTitle="Country Exchange Rate" prompt="Exchange Rate (Local to 1 USD) set on the Application level" errorTitle="Header Row" error="The header row should not be changed." sqref="T1">
      <formula1>"Country Exchange Rate"</formula1>
    </dataValidation>
    <dataValidation type="list" allowBlank="1" showInputMessage="1" showErrorMessage="1" promptTitle="Grant/Application" prompt="Unique identifier for Grant/Application associated with Budget Activity." errorTitle="Header Row" error="The header row should not be changed." sqref="S1">
      <formula1>"Grant/Application"</formula1>
    </dataValidation>
    <dataValidation type="list" allowBlank="1" showInputMessage="1" showErrorMessage="1" promptTitle="Third-Party In-Kind (Local Curre" prompt="final budget third-party contribution in-kind local currency" errorTitle="Header Row" error="The header row should not be changed." sqref="R1">
      <formula1>"Third-Party In-Kind (Local Currency, Final)"</formula1>
    </dataValidation>
    <dataValidation type="list" allowBlank="1" showInputMessage="1" showErrorMessage="1" promptTitle="Third-Party Cash (Local Currency" prompt="final budget Third-party contribution in local currency" errorTitle="Header Row" error="The header row should not be changed." sqref="Q1">
      <formula1>"Third-Party Cash (Local Currency, Final)"</formula1>
    </dataValidation>
    <dataValidation type="list" allowBlank="1" showInputMessage="1" showErrorMessage="1" promptTitle="Community In-Kind (Local Currenc" prompt="Final budget community contribution in-kind local currency" errorTitle="Header Row" error="The header row should not be changed." sqref="P1">
      <formula1>"Community In-Kind (Local Currency, Final)"</formula1>
    </dataValidation>
    <dataValidation type="list" allowBlank="1" showInputMessage="1" showErrorMessage="1" promptTitle="Community Cash (Local Currency, " prompt="Final budget community contribution in local currency" errorTitle="Header Row" error="The header row should not be changed." sqref="O1">
      <formula1>"Community Cash (Local Currency, Final)"</formula1>
    </dataValidation>
    <dataValidation type="list" allowBlank="1" showInputMessage="1" showErrorMessage="1" promptTitle="Grant Amount (Local Currency, Fi" prompt="Final Grant Amount local currency" errorTitle="Header Row" error="The header row should not be changed." sqref="N1">
      <formula1>"Grant Amount (Local Currency, Final)"</formula1>
    </dataValidation>
    <dataValidation type="list" allowBlank="1" showInputMessage="1" showErrorMessage="1" errorTitle="Header Row" error="The header row should not be changed." sqref="M1">
      <formula1>"Receipt #"</formula1>
    </dataValidation>
    <dataValidation type="list" allowBlank="1" showInputMessage="1" showErrorMessage="1" promptTitle="Third-Party In-Kind (Final)" prompt="final budget third-party in-kind contribution" errorTitle="Header Row" error="The header row should not be changed." sqref="L1">
      <formula1>"Third-Party In-Kind (Final)"</formula1>
    </dataValidation>
    <dataValidation type="list" allowBlank="1" showInputMessage="1" showErrorMessage="1" promptTitle="Third-Party Cash (Final)" prompt="Final budget third-party contribution" errorTitle="Header Row" error="The header row should not be changed." sqref="K1">
      <formula1>"Third-Party Cash (Final)"</formula1>
    </dataValidation>
    <dataValidation type="list" allowBlank="1" showInputMessage="1" showErrorMessage="1" promptTitle="Community In-Kind (Final)" prompt="final budget total community cash in-kind" errorTitle="Header Row" error="The header row should not be changed." sqref="J1">
      <formula1>"Community In-Kind (Final)"</formula1>
    </dataValidation>
    <dataValidation type="list" allowBlank="1" showInputMessage="1" showErrorMessage="1" promptTitle="Community Cash (Final)" prompt="Final budget total Community Cash Amount" errorTitle="Header Row" error="The header row should not be changed." sqref="I1">
      <formula1>"Community Cash (Final)"</formula1>
    </dataValidation>
    <dataValidation type="list" allowBlank="1" showInputMessage="1" showErrorMessage="1" promptTitle="Grant Amount (Final)" prompt="Grant Amount Final" errorTitle="Header Row" error="The header row should not be changed." sqref="H1">
      <formula1>"Grant Amount (Final)"</formula1>
    </dataValidation>
    <dataValidation type="list" allowBlank="1" showInputMessage="1" showErrorMessage="1" errorTitle="Header Row" error="The header row should not be changed." sqref="G1">
      <formula1>"Date Started"</formula1>
    </dataValidation>
    <dataValidation type="list" allowBlank="1" showInputMessage="1" showErrorMessage="1" errorTitle="Header Row" error="The header row should not be changed." sqref="F1">
      <formula1>"Unit Cost (Local Currency, Final)"</formula1>
    </dataValidation>
    <dataValidation type="list" allowBlank="1" showInputMessage="1" showErrorMessage="1" errorTitle="Header Row" error="The header row should not be changed." sqref="E1">
      <formula1>"Quantity (Final)"</formula1>
    </dataValidation>
    <dataValidation type="list" allowBlank="1" showInputMessage="1" showErrorMessage="1" promptTitle="Summary" prompt="If True, this is the summary record for matching activity codes" errorTitle="Header Row" error="The header row should not be changed." sqref="D1">
      <formula1>"Summary"</formula1>
    </dataValidation>
    <dataValidation type="list" allowBlank="1" showInputMessage="1" showErrorMessage="1" errorTitle="Header Row" error="The header row should not be changed." sqref="C1">
      <formula1>"Total Cost (Final)"</formula1>
    </dataValidation>
    <dataValidation type="list" allowBlank="1" showInputMessage="1" showErrorMessage="1" promptTitle="Description" prompt="Description of the budget activity line." errorTitle="Header Row" error="The header row should not be changed." sqref="B1">
      <formula1>"Description"</formula1>
    </dataValidation>
    <dataValidation type="list" allowBlank="1" showInputMessage="1" showErrorMessage="1" promptTitle="Budget Category" prompt="Activity code associated with the Budget Activity record" errorTitle="Header Row" error="The header row should not be changed." sqref="A1">
      <formula1>"Budget Category"</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J200"/>
  <sheetViews>
    <sheetView showZeros="0" zoomScalePageLayoutView="0" workbookViewId="0" topLeftCell="B1">
      <selection activeCell="F1" sqref="A1:IV65536"/>
    </sheetView>
  </sheetViews>
  <sheetFormatPr defaultColWidth="9.140625" defaultRowHeight="15"/>
  <cols>
    <col min="30" max="30" width="11.8515625" style="0" customWidth="1"/>
    <col min="33" max="33" width="0" style="0" hidden="1" customWidth="1"/>
    <col min="36" max="36" width="13.140625" style="0" customWidth="1"/>
    <col min="37" max="39" width="0" style="0" hidden="1" customWidth="1"/>
    <col min="50" max="61" width="0" style="0" hidden="1" customWidth="1"/>
  </cols>
  <sheetData>
    <row r="1" spans="1:62" ht="15">
      <c r="A1" s="6" t="s">
        <v>262</v>
      </c>
      <c r="B1" s="6" t="s">
        <v>263</v>
      </c>
      <c r="C1" s="6" t="s">
        <v>264</v>
      </c>
      <c r="D1" s="6" t="s">
        <v>265</v>
      </c>
      <c r="E1" s="6" t="s">
        <v>266</v>
      </c>
      <c r="F1" s="6" t="s">
        <v>267</v>
      </c>
      <c r="G1" s="6" t="s">
        <v>268</v>
      </c>
      <c r="H1" s="6" t="s">
        <v>269</v>
      </c>
      <c r="I1" s="9" t="s">
        <v>277</v>
      </c>
      <c r="J1" s="9" t="s">
        <v>278</v>
      </c>
      <c r="K1" s="7" t="s">
        <v>270</v>
      </c>
      <c r="L1" s="7" t="s">
        <v>271</v>
      </c>
      <c r="M1" s="7" t="s">
        <v>272</v>
      </c>
      <c r="N1" s="7" t="s">
        <v>273</v>
      </c>
      <c r="O1" s="7" t="s">
        <v>274</v>
      </c>
      <c r="P1" s="7" t="s">
        <v>275</v>
      </c>
      <c r="Q1" s="7" t="s">
        <v>276</v>
      </c>
      <c r="R1" s="8" t="s">
        <v>536</v>
      </c>
      <c r="S1" s="8" t="s">
        <v>10</v>
      </c>
      <c r="T1" s="8" t="s">
        <v>11</v>
      </c>
      <c r="U1" s="8" t="s">
        <v>279</v>
      </c>
      <c r="V1" s="8" t="s">
        <v>280</v>
      </c>
      <c r="W1" s="8" t="s">
        <v>281</v>
      </c>
      <c r="X1" s="8" t="s">
        <v>282</v>
      </c>
      <c r="Y1" s="8" t="s">
        <v>283</v>
      </c>
      <c r="Z1" s="8" t="s">
        <v>284</v>
      </c>
      <c r="AA1" s="11" t="s">
        <v>285</v>
      </c>
      <c r="AB1" s="11" t="s">
        <v>286</v>
      </c>
      <c r="AC1" s="11" t="s">
        <v>287</v>
      </c>
      <c r="AD1" s="10" t="s">
        <v>288</v>
      </c>
      <c r="AE1" s="10" t="s">
        <v>289</v>
      </c>
      <c r="AF1" s="10" t="s">
        <v>290</v>
      </c>
      <c r="AG1" s="10" t="s">
        <v>291</v>
      </c>
      <c r="AH1" s="10" t="s">
        <v>16</v>
      </c>
      <c r="AI1" s="10" t="s">
        <v>292</v>
      </c>
      <c r="AJ1" s="10" t="s">
        <v>293</v>
      </c>
      <c r="AK1" s="10" t="s">
        <v>294</v>
      </c>
      <c r="AL1" s="10" t="s">
        <v>295</v>
      </c>
      <c r="AM1" s="10" t="s">
        <v>296</v>
      </c>
      <c r="AN1" s="10" t="s">
        <v>297</v>
      </c>
      <c r="AO1" s="10" t="s">
        <v>298</v>
      </c>
      <c r="AP1" s="10" t="s">
        <v>299</v>
      </c>
      <c r="AQ1" s="10" t="s">
        <v>300</v>
      </c>
      <c r="AR1" s="10" t="s">
        <v>301</v>
      </c>
      <c r="AS1" s="10" t="s">
        <v>302</v>
      </c>
      <c r="AT1" s="10" t="s">
        <v>303</v>
      </c>
      <c r="AU1" s="10" t="s">
        <v>304</v>
      </c>
      <c r="AV1" s="10" t="s">
        <v>305</v>
      </c>
      <c r="AW1" s="10" t="s">
        <v>306</v>
      </c>
      <c r="AX1" s="12" t="s">
        <v>307</v>
      </c>
      <c r="AY1" s="10" t="s">
        <v>308</v>
      </c>
      <c r="AZ1" s="10" t="s">
        <v>309</v>
      </c>
      <c r="BA1" s="10" t="s">
        <v>310</v>
      </c>
      <c r="BB1" s="10" t="s">
        <v>311</v>
      </c>
      <c r="BC1" s="10" t="s">
        <v>312</v>
      </c>
      <c r="BD1" s="10" t="s">
        <v>313</v>
      </c>
      <c r="BE1" s="10" t="s">
        <v>314</v>
      </c>
      <c r="BF1" s="10" t="s">
        <v>315</v>
      </c>
      <c r="BG1" s="10" t="s">
        <v>316</v>
      </c>
      <c r="BH1" s="10" t="s">
        <v>317</v>
      </c>
      <c r="BI1" s="10" t="s">
        <v>318</v>
      </c>
      <c r="BJ1" s="10" t="s">
        <v>320</v>
      </c>
    </row>
    <row r="2" spans="9:62" ht="15">
      <c r="I2">
        <f>'General and Narrative'!D16</f>
        <v>0</v>
      </c>
      <c r="J2">
        <f>IF(LEN(I2)&gt;1,"Yes","")</f>
      </c>
      <c r="K2">
        <f>'Goals and Objectives'!A3</f>
        <v>0</v>
      </c>
      <c r="L2">
        <f>'Goals and Objectives'!B3</f>
        <v>0</v>
      </c>
      <c r="M2">
        <f>'Goals and Objectives'!C3</f>
        <v>0</v>
      </c>
      <c r="N2">
        <f>'Goals and Objectives'!D3</f>
        <v>0</v>
      </c>
      <c r="O2">
        <f>'Goals and Objectives'!E3</f>
        <v>0</v>
      </c>
      <c r="P2">
        <f>'Final Results and Narrative'!F4</f>
        <v>0</v>
      </c>
      <c r="Q2">
        <f>'Final Results and Narrative'!G4</f>
        <v>0</v>
      </c>
      <c r="R2">
        <f>'Referrals (PCPP and LGL only)'!A3</f>
        <v>0</v>
      </c>
      <c r="S2">
        <f>'Referrals (PCPP and LGL only)'!B3</f>
        <v>0</v>
      </c>
      <c r="T2">
        <f>'Referrals (PCPP and LGL only)'!C3</f>
        <v>0</v>
      </c>
      <c r="U2">
        <f>'Referrals (PCPP and LGL only)'!D3</f>
        <v>0</v>
      </c>
      <c r="V2">
        <f>'Referrals (PCPP and LGL only)'!E3</f>
        <v>0</v>
      </c>
      <c r="W2">
        <f>'Referrals (PCPP and LGL only)'!F3</f>
        <v>0</v>
      </c>
      <c r="X2">
        <f>'Referrals (PCPP and LGL only)'!G3</f>
        <v>0</v>
      </c>
      <c r="Y2">
        <f>'Referrals (PCPP and LGL only)'!H3</f>
        <v>0</v>
      </c>
      <c r="Z2">
        <f>'Referrals (PCPP and LGL only)'!I3</f>
        <v>0</v>
      </c>
      <c r="AA2">
        <f>Timeline!D12</f>
        <v>0</v>
      </c>
      <c r="AB2">
        <f>Timeline!H12</f>
        <v>0</v>
      </c>
      <c r="AC2" t="str">
        <f>CONCATENATE(COUNTIF(Timeline!L12:AX12,"X")," "&amp;Timeline!$H$8)</f>
        <v>0 </v>
      </c>
      <c r="AD2">
        <f>Budget!H33</f>
        <v>0</v>
      </c>
      <c r="AE2" s="208">
        <f>ROUND(Budget!K33,1)</f>
        <v>0</v>
      </c>
      <c r="AF2">
        <f>Budget!F33</f>
        <v>0</v>
      </c>
      <c r="AH2" t="s">
        <v>261</v>
      </c>
      <c r="AI2" s="207">
        <f>Budget!J33</f>
        <v>0</v>
      </c>
      <c r="AJ2" s="208">
        <f>ROUND(Budget!I33,2)</f>
        <v>0</v>
      </c>
      <c r="AN2">
        <f>ROUND(AS2/$BJ2,2)</f>
        <v>0</v>
      </c>
      <c r="AO2">
        <f>ROUND(AT2/$BJ2,2)</f>
        <v>0</v>
      </c>
      <c r="AP2">
        <f>ROUND(AU2/$BJ2,2)</f>
        <v>0</v>
      </c>
      <c r="AQ2">
        <f>ROUND(AV2/$BJ2,2)</f>
        <v>0</v>
      </c>
      <c r="AR2">
        <f>ROUND(AW2/$BJ2,2)</f>
        <v>0</v>
      </c>
      <c r="AS2" s="208">
        <f>Budget!L33</f>
        <v>0</v>
      </c>
      <c r="AT2" s="208">
        <f>Budget!M33</f>
        <v>0</v>
      </c>
      <c r="AU2" s="208">
        <f>Budget!N33</f>
        <v>0</v>
      </c>
      <c r="AV2" s="208">
        <f>Budget!O33</f>
        <v>0</v>
      </c>
      <c r="AW2" s="208">
        <f>Budget!P33</f>
        <v>0</v>
      </c>
      <c r="BJ2">
        <f>Budget!$F$14</f>
        <v>1</v>
      </c>
    </row>
    <row r="3" spans="9:62" ht="15">
      <c r="I3">
        <f>IF('General and Narrative'!C19="X",'General and Narrative'!B19,"")</f>
      </c>
      <c r="J3">
        <f>IF(LEN(I3)&gt;1,"No","")</f>
      </c>
      <c r="K3">
        <f>'Goals and Objectives'!A4</f>
        <v>0</v>
      </c>
      <c r="L3">
        <f>'Goals and Objectives'!B4</f>
        <v>0</v>
      </c>
      <c r="M3">
        <f>'Goals and Objectives'!C4</f>
        <v>0</v>
      </c>
      <c r="N3">
        <f>'Goals and Objectives'!D4</f>
        <v>0</v>
      </c>
      <c r="O3">
        <f>'Goals and Objectives'!E4</f>
        <v>0</v>
      </c>
      <c r="P3">
        <f>'Final Results and Narrative'!F5</f>
        <v>0</v>
      </c>
      <c r="Q3">
        <f>'Final Results and Narrative'!G5</f>
        <v>0</v>
      </c>
      <c r="R3">
        <f>'Referrals (PCPP and LGL only)'!A4</f>
        <v>0</v>
      </c>
      <c r="S3">
        <f>'Referrals (PCPP and LGL only)'!B4</f>
        <v>0</v>
      </c>
      <c r="T3">
        <f>'Referrals (PCPP and LGL only)'!C4</f>
        <v>0</v>
      </c>
      <c r="U3">
        <f>'Referrals (PCPP and LGL only)'!D4</f>
        <v>0</v>
      </c>
      <c r="V3">
        <f>'Referrals (PCPP and LGL only)'!E4</f>
        <v>0</v>
      </c>
      <c r="W3">
        <f>'Referrals (PCPP and LGL only)'!F4</f>
        <v>0</v>
      </c>
      <c r="X3">
        <f>'Referrals (PCPP and LGL only)'!G4</f>
        <v>0</v>
      </c>
      <c r="Y3">
        <f>'Referrals (PCPP and LGL only)'!H4</f>
        <v>0</v>
      </c>
      <c r="Z3">
        <f>'Referrals (PCPP and LGL only)'!I4</f>
        <v>0</v>
      </c>
      <c r="AA3">
        <f>Timeline!D13</f>
        <v>0</v>
      </c>
      <c r="AB3">
        <f>Timeline!H13</f>
        <v>0</v>
      </c>
      <c r="AC3" t="str">
        <f>CONCATENATE(COUNTIF(Timeline!L13:AX13,"X")," "&amp;Timeline!$H$8)</f>
        <v>0 </v>
      </c>
      <c r="AD3">
        <f>Budget!H34</f>
        <v>0</v>
      </c>
      <c r="AE3" s="208">
        <f>ROUND(Budget!K34,1)</f>
        <v>0</v>
      </c>
      <c r="AF3">
        <f>Budget!F34</f>
        <v>0</v>
      </c>
      <c r="AH3" t="s">
        <v>261</v>
      </c>
      <c r="AI3" s="207">
        <f>Budget!J34</f>
        <v>0</v>
      </c>
      <c r="AJ3" s="208">
        <f>ROUND(Budget!I34,2)</f>
        <v>0</v>
      </c>
      <c r="AN3">
        <f aca="true" t="shared" si="0" ref="AN3:AN66">AS3/$BJ3</f>
        <v>0</v>
      </c>
      <c r="AO3">
        <f aca="true" t="shared" si="1" ref="AO3:AO66">AT3/$BJ3</f>
        <v>0</v>
      </c>
      <c r="AP3">
        <f aca="true" t="shared" si="2" ref="AP3:AP66">AU3/$BJ3</f>
        <v>0</v>
      </c>
      <c r="AQ3">
        <f aca="true" t="shared" si="3" ref="AQ3:AQ66">AV3/$BJ3</f>
        <v>0</v>
      </c>
      <c r="AR3">
        <f aca="true" t="shared" si="4" ref="AR3:AR66">AW3/$BJ3</f>
        <v>0</v>
      </c>
      <c r="AS3" s="208">
        <f>Budget!L34</f>
        <v>0</v>
      </c>
      <c r="AT3" s="208">
        <f>Budget!M34</f>
        <v>0</v>
      </c>
      <c r="AU3" s="208">
        <f>Budget!N34</f>
        <v>0</v>
      </c>
      <c r="AV3" s="208">
        <f>Budget!O34</f>
        <v>0</v>
      </c>
      <c r="AW3" s="208">
        <f>Budget!P34</f>
        <v>0</v>
      </c>
      <c r="BJ3">
        <f>Budget!$F$14</f>
        <v>1</v>
      </c>
    </row>
    <row r="4" spans="9:62" ht="15">
      <c r="I4">
        <f>IF('General and Narrative'!C20="X",'General and Narrative'!B20,"")</f>
      </c>
      <c r="J4">
        <f aca="true" t="shared" si="5" ref="J4:J16">IF(LEN(I4)&gt;1,"No","")</f>
      </c>
      <c r="K4">
        <f>'Goals and Objectives'!A5</f>
        <v>0</v>
      </c>
      <c r="L4">
        <f>'Goals and Objectives'!B5</f>
        <v>0</v>
      </c>
      <c r="M4">
        <f>'Goals and Objectives'!C5</f>
        <v>0</v>
      </c>
      <c r="N4">
        <f>'Goals and Objectives'!D5</f>
        <v>0</v>
      </c>
      <c r="O4">
        <f>'Goals and Objectives'!E5</f>
        <v>0</v>
      </c>
      <c r="P4">
        <f>'Final Results and Narrative'!F6</f>
        <v>0</v>
      </c>
      <c r="Q4">
        <f>'Final Results and Narrative'!G6</f>
        <v>0</v>
      </c>
      <c r="R4">
        <f>'Referrals (PCPP and LGL only)'!A5</f>
        <v>0</v>
      </c>
      <c r="S4">
        <f>'Referrals (PCPP and LGL only)'!B5</f>
        <v>0</v>
      </c>
      <c r="T4">
        <f>'Referrals (PCPP and LGL only)'!C5</f>
        <v>0</v>
      </c>
      <c r="U4">
        <f>'Referrals (PCPP and LGL only)'!D5</f>
        <v>0</v>
      </c>
      <c r="V4">
        <f>'Referrals (PCPP and LGL only)'!E5</f>
        <v>0</v>
      </c>
      <c r="W4">
        <f>'Referrals (PCPP and LGL only)'!F5</f>
        <v>0</v>
      </c>
      <c r="X4">
        <f>'Referrals (PCPP and LGL only)'!G5</f>
        <v>0</v>
      </c>
      <c r="Y4">
        <f>'Referrals (PCPP and LGL only)'!H5</f>
        <v>0</v>
      </c>
      <c r="Z4">
        <f>'Referrals (PCPP and LGL only)'!I5</f>
        <v>0</v>
      </c>
      <c r="AA4">
        <f>Timeline!D14</f>
        <v>0</v>
      </c>
      <c r="AB4">
        <f>Timeline!H14</f>
        <v>0</v>
      </c>
      <c r="AC4" t="str">
        <f>CONCATENATE(COUNTIF(Timeline!L14:AX14,"X")," "&amp;Timeline!$H$8)</f>
        <v>0 </v>
      </c>
      <c r="AD4">
        <f>Budget!H35</f>
        <v>0</v>
      </c>
      <c r="AE4" s="208">
        <f>ROUND(Budget!K35,1)</f>
        <v>0</v>
      </c>
      <c r="AF4">
        <f>Budget!F35</f>
        <v>0</v>
      </c>
      <c r="AH4" t="s">
        <v>261</v>
      </c>
      <c r="AI4" s="207">
        <f>Budget!J35</f>
        <v>0</v>
      </c>
      <c r="AJ4" s="208">
        <f>ROUND(Budget!I35,2)</f>
        <v>0</v>
      </c>
      <c r="AN4">
        <f t="shared" si="0"/>
        <v>0</v>
      </c>
      <c r="AO4">
        <f t="shared" si="1"/>
        <v>0</v>
      </c>
      <c r="AP4">
        <f t="shared" si="2"/>
        <v>0</v>
      </c>
      <c r="AQ4">
        <f t="shared" si="3"/>
        <v>0</v>
      </c>
      <c r="AR4">
        <f t="shared" si="4"/>
        <v>0</v>
      </c>
      <c r="AS4" s="208">
        <f>Budget!L35</f>
        <v>0</v>
      </c>
      <c r="AT4" s="208">
        <f>Budget!M35</f>
        <v>0</v>
      </c>
      <c r="AU4" s="208">
        <f>Budget!N35</f>
        <v>0</v>
      </c>
      <c r="AV4" s="208">
        <f>Budget!O35</f>
        <v>0</v>
      </c>
      <c r="AW4" s="208">
        <f>Budget!P35</f>
        <v>0</v>
      </c>
      <c r="BJ4">
        <f>Budget!$F$14</f>
        <v>1</v>
      </c>
    </row>
    <row r="5" spans="9:62" ht="15">
      <c r="I5">
        <f>IF('General and Narrative'!C21="X",'General and Narrative'!B21,"")</f>
      </c>
      <c r="J5">
        <f t="shared" si="5"/>
      </c>
      <c r="K5">
        <f>'Goals and Objectives'!A6</f>
        <v>0</v>
      </c>
      <c r="L5">
        <f>'Goals and Objectives'!B6</f>
        <v>0</v>
      </c>
      <c r="M5">
        <f>'Goals and Objectives'!C6</f>
        <v>0</v>
      </c>
      <c r="N5">
        <f>'Goals and Objectives'!D6</f>
        <v>0</v>
      </c>
      <c r="O5">
        <f>'Goals and Objectives'!E6</f>
        <v>0</v>
      </c>
      <c r="P5">
        <f>'Final Results and Narrative'!F7</f>
        <v>0</v>
      </c>
      <c r="Q5">
        <f>'Final Results and Narrative'!G7</f>
        <v>0</v>
      </c>
      <c r="R5">
        <f>'Referrals (PCPP and LGL only)'!A6</f>
        <v>0</v>
      </c>
      <c r="S5">
        <f>'Referrals (PCPP and LGL only)'!B6</f>
        <v>0</v>
      </c>
      <c r="T5">
        <f>'Referrals (PCPP and LGL only)'!C6</f>
        <v>0</v>
      </c>
      <c r="U5">
        <f>'Referrals (PCPP and LGL only)'!D6</f>
        <v>0</v>
      </c>
      <c r="V5">
        <f>'Referrals (PCPP and LGL only)'!E6</f>
        <v>0</v>
      </c>
      <c r="W5">
        <f>'Referrals (PCPP and LGL only)'!F6</f>
        <v>0</v>
      </c>
      <c r="X5">
        <f>'Referrals (PCPP and LGL only)'!G6</f>
        <v>0</v>
      </c>
      <c r="Y5">
        <f>'Referrals (PCPP and LGL only)'!H6</f>
        <v>0</v>
      </c>
      <c r="Z5">
        <f>'Referrals (PCPP and LGL only)'!I6</f>
        <v>0</v>
      </c>
      <c r="AA5">
        <f>Timeline!D15</f>
        <v>0</v>
      </c>
      <c r="AB5">
        <f>Timeline!H15</f>
        <v>0</v>
      </c>
      <c r="AC5" t="str">
        <f>CONCATENATE(COUNTIF(Timeline!L15:AX15,"X")," "&amp;Timeline!$H$8)</f>
        <v>0 </v>
      </c>
      <c r="AD5">
        <f>Budget!H36</f>
        <v>0</v>
      </c>
      <c r="AE5" s="208">
        <f>ROUND(Budget!K36,1)</f>
        <v>0</v>
      </c>
      <c r="AF5">
        <f>Budget!F36</f>
        <v>0</v>
      </c>
      <c r="AH5" t="s">
        <v>261</v>
      </c>
      <c r="AI5" s="207">
        <f>Budget!J36</f>
        <v>0</v>
      </c>
      <c r="AJ5" s="208">
        <f>ROUND(Budget!I36,2)</f>
        <v>0</v>
      </c>
      <c r="AN5">
        <f t="shared" si="0"/>
        <v>0</v>
      </c>
      <c r="AO5">
        <f t="shared" si="1"/>
        <v>0</v>
      </c>
      <c r="AP5">
        <f t="shared" si="2"/>
        <v>0</v>
      </c>
      <c r="AQ5">
        <f t="shared" si="3"/>
        <v>0</v>
      </c>
      <c r="AR5">
        <f t="shared" si="4"/>
        <v>0</v>
      </c>
      <c r="AS5" s="208">
        <f>Budget!L36</f>
        <v>0</v>
      </c>
      <c r="AT5" s="208">
        <f>Budget!M36</f>
        <v>0</v>
      </c>
      <c r="AU5" s="208">
        <f>Budget!N36</f>
        <v>0</v>
      </c>
      <c r="AV5" s="208">
        <f>Budget!O36</f>
        <v>0</v>
      </c>
      <c r="AW5" s="208">
        <f>Budget!P36</f>
        <v>0</v>
      </c>
      <c r="BJ5">
        <f>Budget!$F$14</f>
        <v>1</v>
      </c>
    </row>
    <row r="6" spans="9:62" ht="15">
      <c r="I6">
        <f>IF('General and Narrative'!C22="X",'General and Narrative'!B22,"")</f>
      </c>
      <c r="J6">
        <f t="shared" si="5"/>
      </c>
      <c r="K6">
        <f>'Goals and Objectives'!A7</f>
        <v>0</v>
      </c>
      <c r="L6">
        <f>'Goals and Objectives'!B7</f>
        <v>0</v>
      </c>
      <c r="M6">
        <f>'Goals and Objectives'!C7</f>
        <v>0</v>
      </c>
      <c r="N6">
        <f>'Goals and Objectives'!D7</f>
        <v>0</v>
      </c>
      <c r="O6">
        <f>'Goals and Objectives'!E7</f>
        <v>0</v>
      </c>
      <c r="P6">
        <f>'Final Results and Narrative'!F8</f>
        <v>0</v>
      </c>
      <c r="Q6">
        <f>'Final Results and Narrative'!G8</f>
        <v>0</v>
      </c>
      <c r="R6">
        <f>'Referrals (PCPP and LGL only)'!A7</f>
        <v>0</v>
      </c>
      <c r="S6">
        <f>'Referrals (PCPP and LGL only)'!B7</f>
        <v>0</v>
      </c>
      <c r="T6">
        <f>'Referrals (PCPP and LGL only)'!C7</f>
        <v>0</v>
      </c>
      <c r="U6">
        <f>'Referrals (PCPP and LGL only)'!D7</f>
        <v>0</v>
      </c>
      <c r="V6">
        <f>'Referrals (PCPP and LGL only)'!E7</f>
        <v>0</v>
      </c>
      <c r="W6">
        <f>'Referrals (PCPP and LGL only)'!F7</f>
        <v>0</v>
      </c>
      <c r="X6">
        <f>'Referrals (PCPP and LGL only)'!G7</f>
        <v>0</v>
      </c>
      <c r="Y6">
        <f>'Referrals (PCPP and LGL only)'!H7</f>
        <v>0</v>
      </c>
      <c r="Z6">
        <f>'Referrals (PCPP and LGL only)'!I7</f>
        <v>0</v>
      </c>
      <c r="AA6">
        <f>Timeline!D16</f>
        <v>0</v>
      </c>
      <c r="AB6">
        <f>Timeline!H16</f>
        <v>0</v>
      </c>
      <c r="AC6" t="str">
        <f>CONCATENATE(COUNTIF(Timeline!L16:AX16,"X")," "&amp;Timeline!$H$8)</f>
        <v>0 </v>
      </c>
      <c r="AD6">
        <f>Budget!H37</f>
        <v>0</v>
      </c>
      <c r="AE6" s="208">
        <f>ROUND(Budget!K37,1)</f>
        <v>0</v>
      </c>
      <c r="AF6">
        <f>Budget!F37</f>
        <v>0</v>
      </c>
      <c r="AH6" t="s">
        <v>261</v>
      </c>
      <c r="AI6" s="207">
        <f>Budget!J37</f>
        <v>0</v>
      </c>
      <c r="AJ6" s="208">
        <f>ROUND(Budget!I37,2)</f>
        <v>0</v>
      </c>
      <c r="AN6">
        <f t="shared" si="0"/>
        <v>0</v>
      </c>
      <c r="AO6">
        <f t="shared" si="1"/>
        <v>0</v>
      </c>
      <c r="AP6">
        <f t="shared" si="2"/>
        <v>0</v>
      </c>
      <c r="AQ6">
        <f t="shared" si="3"/>
        <v>0</v>
      </c>
      <c r="AR6">
        <f t="shared" si="4"/>
        <v>0</v>
      </c>
      <c r="AS6" s="208">
        <f>Budget!L37</f>
        <v>0</v>
      </c>
      <c r="AT6" s="208">
        <f>Budget!M37</f>
        <v>0</v>
      </c>
      <c r="AU6" s="208">
        <f>Budget!N37</f>
        <v>0</v>
      </c>
      <c r="AV6" s="208">
        <f>Budget!O37</f>
        <v>0</v>
      </c>
      <c r="AW6" s="208">
        <f>Budget!P37</f>
        <v>0</v>
      </c>
      <c r="BJ6">
        <f>Budget!$F$14</f>
        <v>1</v>
      </c>
    </row>
    <row r="7" spans="9:62" ht="15">
      <c r="I7">
        <f>IF('General and Narrative'!C23="X",'General and Narrative'!B23,"")</f>
      </c>
      <c r="J7">
        <f t="shared" si="5"/>
      </c>
      <c r="K7">
        <f>'Goals and Objectives'!A8</f>
        <v>0</v>
      </c>
      <c r="L7">
        <f>'Goals and Objectives'!B8</f>
        <v>0</v>
      </c>
      <c r="M7">
        <f>'Goals and Objectives'!C8</f>
        <v>0</v>
      </c>
      <c r="N7">
        <f>'Goals and Objectives'!D8</f>
        <v>0</v>
      </c>
      <c r="O7">
        <f>'Goals and Objectives'!E8</f>
        <v>0</v>
      </c>
      <c r="P7">
        <f>'Final Results and Narrative'!F9</f>
        <v>0</v>
      </c>
      <c r="Q7">
        <f>'Final Results and Narrative'!G9</f>
        <v>0</v>
      </c>
      <c r="R7">
        <f>'Referrals (PCPP and LGL only)'!A8</f>
        <v>0</v>
      </c>
      <c r="S7">
        <f>'Referrals (PCPP and LGL only)'!B8</f>
        <v>0</v>
      </c>
      <c r="T7">
        <f>'Referrals (PCPP and LGL only)'!C8</f>
        <v>0</v>
      </c>
      <c r="U7">
        <f>'Referrals (PCPP and LGL only)'!D8</f>
        <v>0</v>
      </c>
      <c r="V7">
        <f>'Referrals (PCPP and LGL only)'!E8</f>
        <v>0</v>
      </c>
      <c r="W7">
        <f>'Referrals (PCPP and LGL only)'!F8</f>
        <v>0</v>
      </c>
      <c r="X7">
        <f>'Referrals (PCPP and LGL only)'!G8</f>
        <v>0</v>
      </c>
      <c r="Y7">
        <f>'Referrals (PCPP and LGL only)'!H8</f>
        <v>0</v>
      </c>
      <c r="Z7">
        <f>'Referrals (PCPP and LGL only)'!I8</f>
        <v>0</v>
      </c>
      <c r="AA7">
        <f>Timeline!D17</f>
        <v>0</v>
      </c>
      <c r="AB7">
        <f>Timeline!H17</f>
        <v>0</v>
      </c>
      <c r="AC7" t="str">
        <f>CONCATENATE(COUNTIF(Timeline!L17:AX17,"X")," "&amp;Timeline!$H$8)</f>
        <v>0 </v>
      </c>
      <c r="AD7">
        <f>Budget!H38</f>
        <v>0</v>
      </c>
      <c r="AE7" s="208">
        <f>ROUND(Budget!K38,1)</f>
        <v>0</v>
      </c>
      <c r="AF7">
        <f>Budget!F38</f>
        <v>0</v>
      </c>
      <c r="AH7" t="s">
        <v>261</v>
      </c>
      <c r="AI7" s="207">
        <f>Budget!J38</f>
        <v>0</v>
      </c>
      <c r="AJ7" s="208">
        <f>ROUND(Budget!I38,2)</f>
        <v>0</v>
      </c>
      <c r="AN7">
        <f t="shared" si="0"/>
        <v>0</v>
      </c>
      <c r="AO7">
        <f t="shared" si="1"/>
        <v>0</v>
      </c>
      <c r="AP7">
        <f t="shared" si="2"/>
        <v>0</v>
      </c>
      <c r="AQ7">
        <f t="shared" si="3"/>
        <v>0</v>
      </c>
      <c r="AR7">
        <f t="shared" si="4"/>
        <v>0</v>
      </c>
      <c r="AS7" s="208">
        <f>Budget!L38</f>
        <v>0</v>
      </c>
      <c r="AT7" s="208">
        <f>Budget!M38</f>
        <v>0</v>
      </c>
      <c r="AU7" s="208">
        <f>Budget!N38</f>
        <v>0</v>
      </c>
      <c r="AV7" s="208">
        <f>Budget!O38</f>
        <v>0</v>
      </c>
      <c r="AW7" s="208">
        <f>Budget!P38</f>
        <v>0</v>
      </c>
      <c r="BJ7">
        <f>Budget!$F$14</f>
        <v>1</v>
      </c>
    </row>
    <row r="8" spans="9:62" ht="15">
      <c r="I8">
        <f>IF('General and Narrative'!C24="X",'General and Narrative'!B24,"")</f>
      </c>
      <c r="J8">
        <f t="shared" si="5"/>
      </c>
      <c r="K8">
        <f>'Goals and Objectives'!A9</f>
        <v>0</v>
      </c>
      <c r="L8">
        <f>'Goals and Objectives'!B9</f>
        <v>0</v>
      </c>
      <c r="M8">
        <f>'Goals and Objectives'!C9</f>
        <v>0</v>
      </c>
      <c r="N8">
        <f>'Goals and Objectives'!D9</f>
        <v>0</v>
      </c>
      <c r="O8">
        <f>'Goals and Objectives'!E9</f>
        <v>0</v>
      </c>
      <c r="P8">
        <f>'Final Results and Narrative'!F10</f>
        <v>0</v>
      </c>
      <c r="Q8">
        <f>'Final Results and Narrative'!G10</f>
        <v>0</v>
      </c>
      <c r="R8">
        <f>'Referrals (PCPP and LGL only)'!A9</f>
        <v>0</v>
      </c>
      <c r="S8">
        <f>'Referrals (PCPP and LGL only)'!B9</f>
        <v>0</v>
      </c>
      <c r="T8">
        <f>'Referrals (PCPP and LGL only)'!C9</f>
        <v>0</v>
      </c>
      <c r="U8">
        <f>'Referrals (PCPP and LGL only)'!D9</f>
        <v>0</v>
      </c>
      <c r="V8">
        <f>'Referrals (PCPP and LGL only)'!E9</f>
        <v>0</v>
      </c>
      <c r="W8">
        <f>'Referrals (PCPP and LGL only)'!F9</f>
        <v>0</v>
      </c>
      <c r="X8">
        <f>'Referrals (PCPP and LGL only)'!G9</f>
        <v>0</v>
      </c>
      <c r="Y8">
        <f>'Referrals (PCPP and LGL only)'!H9</f>
        <v>0</v>
      </c>
      <c r="Z8">
        <f>'Referrals (PCPP and LGL only)'!I9</f>
        <v>0</v>
      </c>
      <c r="AA8">
        <f>Timeline!D18</f>
        <v>0</v>
      </c>
      <c r="AB8">
        <f>Timeline!H18</f>
        <v>0</v>
      </c>
      <c r="AC8" t="str">
        <f>CONCATENATE(COUNTIF(Timeline!L18:AX18,"X")," "&amp;Timeline!$H$8)</f>
        <v>0 </v>
      </c>
      <c r="AD8">
        <f>Budget!H39</f>
        <v>0</v>
      </c>
      <c r="AE8" s="208">
        <f>ROUND(Budget!K39,1)</f>
        <v>0</v>
      </c>
      <c r="AF8">
        <f>Budget!F39</f>
        <v>0</v>
      </c>
      <c r="AH8" t="s">
        <v>261</v>
      </c>
      <c r="AI8" s="207">
        <f>Budget!J39</f>
        <v>0</v>
      </c>
      <c r="AJ8" s="208">
        <f>ROUND(Budget!I39,2)</f>
        <v>0</v>
      </c>
      <c r="AN8">
        <f t="shared" si="0"/>
        <v>0</v>
      </c>
      <c r="AO8">
        <f t="shared" si="1"/>
        <v>0</v>
      </c>
      <c r="AP8">
        <f t="shared" si="2"/>
        <v>0</v>
      </c>
      <c r="AQ8">
        <f t="shared" si="3"/>
        <v>0</v>
      </c>
      <c r="AR8">
        <f t="shared" si="4"/>
        <v>0</v>
      </c>
      <c r="AS8" s="208">
        <f>Budget!L39</f>
        <v>0</v>
      </c>
      <c r="AT8" s="208">
        <f>Budget!M39</f>
        <v>0</v>
      </c>
      <c r="AU8" s="208">
        <f>Budget!N39</f>
        <v>0</v>
      </c>
      <c r="AV8" s="208">
        <f>Budget!O39</f>
        <v>0</v>
      </c>
      <c r="AW8" s="208">
        <f>Budget!P39</f>
        <v>0</v>
      </c>
      <c r="BJ8">
        <f>Budget!$F$14</f>
        <v>1</v>
      </c>
    </row>
    <row r="9" spans="9:62" ht="15">
      <c r="I9">
        <f>IF('General and Narrative'!C25="X",'General and Narrative'!B25,"")</f>
      </c>
      <c r="J9">
        <f t="shared" si="5"/>
      </c>
      <c r="K9">
        <f>'Goals and Objectives'!A10</f>
        <v>0</v>
      </c>
      <c r="L9">
        <f>'Goals and Objectives'!B10</f>
        <v>0</v>
      </c>
      <c r="M9">
        <f>'Goals and Objectives'!C10</f>
        <v>0</v>
      </c>
      <c r="N9">
        <f>'Goals and Objectives'!D10</f>
        <v>0</v>
      </c>
      <c r="O9">
        <f>'Goals and Objectives'!E10</f>
        <v>0</v>
      </c>
      <c r="P9">
        <f>'Final Results and Narrative'!F11</f>
        <v>0</v>
      </c>
      <c r="Q9">
        <f>'Final Results and Narrative'!G11</f>
        <v>0</v>
      </c>
      <c r="R9">
        <f>'Referrals (PCPP and LGL only)'!A10</f>
        <v>0</v>
      </c>
      <c r="S9">
        <f>'Referrals (PCPP and LGL only)'!B10</f>
        <v>0</v>
      </c>
      <c r="T9">
        <f>'Referrals (PCPP and LGL only)'!C10</f>
        <v>0</v>
      </c>
      <c r="U9">
        <f>'Referrals (PCPP and LGL only)'!D10</f>
        <v>0</v>
      </c>
      <c r="V9">
        <f>'Referrals (PCPP and LGL only)'!E10</f>
        <v>0</v>
      </c>
      <c r="W9">
        <f>'Referrals (PCPP and LGL only)'!F10</f>
        <v>0</v>
      </c>
      <c r="X9">
        <f>'Referrals (PCPP and LGL only)'!G10</f>
        <v>0</v>
      </c>
      <c r="Y9">
        <f>'Referrals (PCPP and LGL only)'!H10</f>
        <v>0</v>
      </c>
      <c r="Z9">
        <f>'Referrals (PCPP and LGL only)'!I10</f>
        <v>0</v>
      </c>
      <c r="AA9">
        <f>Timeline!D19</f>
        <v>0</v>
      </c>
      <c r="AB9">
        <f>Timeline!H19</f>
        <v>0</v>
      </c>
      <c r="AC9" t="str">
        <f>CONCATENATE(COUNTIF(Timeline!L19:AX19,"X")," "&amp;Timeline!$H$8)</f>
        <v>0 </v>
      </c>
      <c r="AD9">
        <f>Budget!H40</f>
        <v>0</v>
      </c>
      <c r="AE9" s="208">
        <f>ROUND(Budget!K40,1)</f>
        <v>0</v>
      </c>
      <c r="AF9">
        <f>Budget!F40</f>
        <v>0</v>
      </c>
      <c r="AH9" t="s">
        <v>261</v>
      </c>
      <c r="AI9" s="207">
        <f>Budget!J40</f>
        <v>0</v>
      </c>
      <c r="AJ9" s="208">
        <f>ROUND(Budget!I40,2)</f>
        <v>0</v>
      </c>
      <c r="AN9">
        <f t="shared" si="0"/>
        <v>0</v>
      </c>
      <c r="AO9">
        <f t="shared" si="1"/>
        <v>0</v>
      </c>
      <c r="AP9">
        <f t="shared" si="2"/>
        <v>0</v>
      </c>
      <c r="AQ9">
        <f t="shared" si="3"/>
        <v>0</v>
      </c>
      <c r="AR9">
        <f t="shared" si="4"/>
        <v>0</v>
      </c>
      <c r="AS9" s="208">
        <f>Budget!L40</f>
        <v>0</v>
      </c>
      <c r="AT9" s="208">
        <f>Budget!M40</f>
        <v>0</v>
      </c>
      <c r="AU9" s="208">
        <f>Budget!N40</f>
        <v>0</v>
      </c>
      <c r="AV9" s="208">
        <f>Budget!O40</f>
        <v>0</v>
      </c>
      <c r="AW9" s="208">
        <f>Budget!P40</f>
        <v>0</v>
      </c>
      <c r="BJ9">
        <f>Budget!$F$14</f>
        <v>1</v>
      </c>
    </row>
    <row r="10" spans="9:62" ht="15">
      <c r="I10">
        <f>IF('General and Narrative'!C26="X",'General and Narrative'!B26,"")</f>
      </c>
      <c r="J10">
        <f t="shared" si="5"/>
      </c>
      <c r="K10">
        <f>'Goals and Objectives'!A11</f>
        <v>0</v>
      </c>
      <c r="L10">
        <f>'Goals and Objectives'!B11</f>
        <v>0</v>
      </c>
      <c r="M10">
        <f>'Goals and Objectives'!C11</f>
        <v>0</v>
      </c>
      <c r="N10">
        <f>'Goals and Objectives'!D11</f>
        <v>0</v>
      </c>
      <c r="O10">
        <f>'Goals and Objectives'!E11</f>
        <v>0</v>
      </c>
      <c r="P10">
        <f>'Final Results and Narrative'!F12</f>
        <v>0</v>
      </c>
      <c r="Q10">
        <f>'Final Results and Narrative'!G12</f>
        <v>0</v>
      </c>
      <c r="R10">
        <f>'Referrals (PCPP and LGL only)'!A11</f>
        <v>0</v>
      </c>
      <c r="S10">
        <f>'Referrals (PCPP and LGL only)'!B11</f>
        <v>0</v>
      </c>
      <c r="T10">
        <f>'Referrals (PCPP and LGL only)'!C11</f>
        <v>0</v>
      </c>
      <c r="U10">
        <f>'Referrals (PCPP and LGL only)'!D11</f>
        <v>0</v>
      </c>
      <c r="V10">
        <f>'Referrals (PCPP and LGL only)'!E11</f>
        <v>0</v>
      </c>
      <c r="W10">
        <f>'Referrals (PCPP and LGL only)'!F11</f>
        <v>0</v>
      </c>
      <c r="X10">
        <f>'Referrals (PCPP and LGL only)'!G11</f>
        <v>0</v>
      </c>
      <c r="Y10">
        <f>'Referrals (PCPP and LGL only)'!H11</f>
        <v>0</v>
      </c>
      <c r="Z10">
        <f>'Referrals (PCPP and LGL only)'!I11</f>
        <v>0</v>
      </c>
      <c r="AA10">
        <f>Timeline!D20</f>
        <v>0</v>
      </c>
      <c r="AB10">
        <f>Timeline!H20</f>
        <v>0</v>
      </c>
      <c r="AC10" t="str">
        <f>CONCATENATE(COUNTIF(Timeline!L20:AX20,"X")," "&amp;Timeline!$H$8)</f>
        <v>0 </v>
      </c>
      <c r="AD10">
        <f>Budget!H41</f>
        <v>0</v>
      </c>
      <c r="AE10" s="208">
        <f>ROUND(Budget!K41,1)</f>
        <v>0</v>
      </c>
      <c r="AF10">
        <f>Budget!F41</f>
        <v>0</v>
      </c>
      <c r="AH10" t="s">
        <v>261</v>
      </c>
      <c r="AI10" s="207">
        <f>Budget!J41</f>
        <v>0</v>
      </c>
      <c r="AJ10" s="208">
        <f>ROUND(Budget!I41,2)</f>
        <v>0</v>
      </c>
      <c r="AN10">
        <f t="shared" si="0"/>
        <v>0</v>
      </c>
      <c r="AO10">
        <f t="shared" si="1"/>
        <v>0</v>
      </c>
      <c r="AP10">
        <f t="shared" si="2"/>
        <v>0</v>
      </c>
      <c r="AQ10">
        <f t="shared" si="3"/>
        <v>0</v>
      </c>
      <c r="AR10">
        <f t="shared" si="4"/>
        <v>0</v>
      </c>
      <c r="AS10" s="208">
        <f>Budget!L41</f>
        <v>0</v>
      </c>
      <c r="AT10" s="208">
        <f>Budget!M41</f>
        <v>0</v>
      </c>
      <c r="AU10" s="208">
        <f>Budget!N41</f>
        <v>0</v>
      </c>
      <c r="AV10" s="208">
        <f>Budget!O41</f>
        <v>0</v>
      </c>
      <c r="AW10" s="208">
        <f>Budget!P41</f>
        <v>0</v>
      </c>
      <c r="BJ10">
        <f>Budget!$F$14</f>
        <v>1</v>
      </c>
    </row>
    <row r="11" spans="9:62" ht="15">
      <c r="I11">
        <f>IF('General and Narrative'!C27="X",'General and Narrative'!B27,"")</f>
      </c>
      <c r="J11">
        <f t="shared" si="5"/>
      </c>
      <c r="K11">
        <f>'Goals and Objectives'!A12</f>
        <v>0</v>
      </c>
      <c r="L11">
        <f>'Goals and Objectives'!B12</f>
        <v>0</v>
      </c>
      <c r="M11">
        <f>'Goals and Objectives'!C12</f>
        <v>0</v>
      </c>
      <c r="N11">
        <f>'Goals and Objectives'!D12</f>
        <v>0</v>
      </c>
      <c r="O11">
        <f>'Goals and Objectives'!E12</f>
        <v>0</v>
      </c>
      <c r="P11">
        <f>'Final Results and Narrative'!F13</f>
        <v>0</v>
      </c>
      <c r="Q11">
        <f>'Final Results and Narrative'!G13</f>
        <v>0</v>
      </c>
      <c r="R11">
        <f>'Referrals (PCPP and LGL only)'!A12</f>
        <v>0</v>
      </c>
      <c r="S11">
        <f>'Referrals (PCPP and LGL only)'!B12</f>
        <v>0</v>
      </c>
      <c r="T11">
        <f>'Referrals (PCPP and LGL only)'!C12</f>
        <v>0</v>
      </c>
      <c r="U11">
        <f>'Referrals (PCPP and LGL only)'!D12</f>
        <v>0</v>
      </c>
      <c r="V11">
        <f>'Referrals (PCPP and LGL only)'!E12</f>
        <v>0</v>
      </c>
      <c r="W11">
        <f>'Referrals (PCPP and LGL only)'!F12</f>
        <v>0</v>
      </c>
      <c r="X11">
        <f>'Referrals (PCPP and LGL only)'!G12</f>
        <v>0</v>
      </c>
      <c r="Y11">
        <f>'Referrals (PCPP and LGL only)'!H12</f>
        <v>0</v>
      </c>
      <c r="Z11">
        <f>'Referrals (PCPP and LGL only)'!I12</f>
        <v>0</v>
      </c>
      <c r="AA11">
        <f>Timeline!D21</f>
        <v>0</v>
      </c>
      <c r="AB11">
        <f>Timeline!H21</f>
        <v>0</v>
      </c>
      <c r="AC11" t="str">
        <f>CONCATENATE(COUNTIF(Timeline!L21:AX21,"X")," "&amp;Timeline!$H$8)</f>
        <v>0 </v>
      </c>
      <c r="AD11">
        <f>Budget!H42</f>
        <v>0</v>
      </c>
      <c r="AE11" s="208">
        <f>ROUND(Budget!K42,1)</f>
        <v>0</v>
      </c>
      <c r="AF11">
        <f>Budget!F42</f>
        <v>0</v>
      </c>
      <c r="AH11" t="s">
        <v>261</v>
      </c>
      <c r="AI11" s="207">
        <f>Budget!J42</f>
        <v>0</v>
      </c>
      <c r="AJ11" s="208">
        <f>ROUND(Budget!I42,2)</f>
        <v>0</v>
      </c>
      <c r="AN11">
        <f t="shared" si="0"/>
        <v>0</v>
      </c>
      <c r="AO11">
        <f t="shared" si="1"/>
        <v>0</v>
      </c>
      <c r="AP11">
        <f t="shared" si="2"/>
        <v>0</v>
      </c>
      <c r="AQ11">
        <f t="shared" si="3"/>
        <v>0</v>
      </c>
      <c r="AR11">
        <f t="shared" si="4"/>
        <v>0</v>
      </c>
      <c r="AS11" s="208">
        <f>Budget!L42</f>
        <v>0</v>
      </c>
      <c r="AT11" s="208">
        <f>Budget!M42</f>
        <v>0</v>
      </c>
      <c r="AU11" s="208">
        <f>Budget!N42</f>
        <v>0</v>
      </c>
      <c r="AV11" s="208">
        <f>Budget!O42</f>
        <v>0</v>
      </c>
      <c r="AW11" s="208">
        <f>Budget!P42</f>
        <v>0</v>
      </c>
      <c r="BJ11">
        <f>Budget!$F$14</f>
        <v>1</v>
      </c>
    </row>
    <row r="12" spans="9:62" ht="15">
      <c r="I12">
        <f>IF('General and Narrative'!C28="X",'General and Narrative'!B28,"")</f>
      </c>
      <c r="J12">
        <f t="shared" si="5"/>
      </c>
      <c r="K12">
        <f>'Goals and Objectives'!A13</f>
        <v>0</v>
      </c>
      <c r="L12">
        <f>'Goals and Objectives'!B13</f>
        <v>0</v>
      </c>
      <c r="M12">
        <f>'Goals and Objectives'!C13</f>
        <v>0</v>
      </c>
      <c r="N12">
        <f>'Goals and Objectives'!D13</f>
        <v>0</v>
      </c>
      <c r="O12">
        <f>'Goals and Objectives'!E13</f>
        <v>0</v>
      </c>
      <c r="P12">
        <f>'Final Results and Narrative'!F14</f>
        <v>0</v>
      </c>
      <c r="Q12">
        <f>'Final Results and Narrative'!G14</f>
        <v>0</v>
      </c>
      <c r="R12">
        <f>'Referrals (PCPP and LGL only)'!A13</f>
        <v>0</v>
      </c>
      <c r="S12">
        <f>'Referrals (PCPP and LGL only)'!B13</f>
        <v>0</v>
      </c>
      <c r="T12">
        <f>'Referrals (PCPP and LGL only)'!C13</f>
        <v>0</v>
      </c>
      <c r="U12">
        <f>'Referrals (PCPP and LGL only)'!D13</f>
        <v>0</v>
      </c>
      <c r="V12">
        <f>'Referrals (PCPP and LGL only)'!E13</f>
        <v>0</v>
      </c>
      <c r="W12">
        <f>'Referrals (PCPP and LGL only)'!F13</f>
        <v>0</v>
      </c>
      <c r="X12">
        <f>'Referrals (PCPP and LGL only)'!G13</f>
        <v>0</v>
      </c>
      <c r="Y12">
        <f>'Referrals (PCPP and LGL only)'!H13</f>
        <v>0</v>
      </c>
      <c r="Z12">
        <f>'Referrals (PCPP and LGL only)'!I13</f>
        <v>0</v>
      </c>
      <c r="AA12">
        <f>Timeline!D22</f>
        <v>0</v>
      </c>
      <c r="AB12">
        <f>Timeline!H22</f>
        <v>0</v>
      </c>
      <c r="AC12" t="str">
        <f>CONCATENATE(COUNTIF(Timeline!L22:AX22,"X")," "&amp;Timeline!$H$8)</f>
        <v>0 </v>
      </c>
      <c r="AD12">
        <f>Budget!H43</f>
        <v>0</v>
      </c>
      <c r="AE12" s="208">
        <f>ROUND(Budget!K43,1)</f>
        <v>0</v>
      </c>
      <c r="AF12">
        <f>Budget!F43</f>
        <v>0</v>
      </c>
      <c r="AH12" t="s">
        <v>261</v>
      </c>
      <c r="AI12" s="207">
        <f>Budget!J43</f>
        <v>0</v>
      </c>
      <c r="AJ12" s="208">
        <f>ROUND(Budget!I43,2)</f>
        <v>0</v>
      </c>
      <c r="AN12">
        <f t="shared" si="0"/>
        <v>0</v>
      </c>
      <c r="AO12">
        <f t="shared" si="1"/>
        <v>0</v>
      </c>
      <c r="AP12">
        <f t="shared" si="2"/>
        <v>0</v>
      </c>
      <c r="AQ12">
        <f t="shared" si="3"/>
        <v>0</v>
      </c>
      <c r="AR12">
        <f t="shared" si="4"/>
        <v>0</v>
      </c>
      <c r="AS12" s="208">
        <f>Budget!L43</f>
        <v>0</v>
      </c>
      <c r="AT12" s="208">
        <f>Budget!M43</f>
        <v>0</v>
      </c>
      <c r="AU12" s="208">
        <f>Budget!N43</f>
        <v>0</v>
      </c>
      <c r="AV12" s="208">
        <f>Budget!O43</f>
        <v>0</v>
      </c>
      <c r="AW12" s="208">
        <f>Budget!P43</f>
        <v>0</v>
      </c>
      <c r="BJ12">
        <f>Budget!$F$14</f>
        <v>1</v>
      </c>
    </row>
    <row r="13" spans="9:62" ht="15">
      <c r="I13">
        <f>IF('General and Narrative'!C29="X",'General and Narrative'!B29,"")</f>
      </c>
      <c r="J13">
        <f t="shared" si="5"/>
      </c>
      <c r="K13">
        <f>'Goals and Objectives'!A14</f>
        <v>0</v>
      </c>
      <c r="L13">
        <f>'Goals and Objectives'!B14</f>
        <v>0</v>
      </c>
      <c r="M13">
        <f>'Goals and Objectives'!C14</f>
        <v>0</v>
      </c>
      <c r="N13">
        <f>'Goals and Objectives'!D14</f>
        <v>0</v>
      </c>
      <c r="O13">
        <f>'Goals and Objectives'!E14</f>
        <v>0</v>
      </c>
      <c r="P13">
        <f>'Final Results and Narrative'!F15</f>
        <v>0</v>
      </c>
      <c r="Q13">
        <f>'Final Results and Narrative'!G15</f>
        <v>0</v>
      </c>
      <c r="R13">
        <f>'Referrals (PCPP and LGL only)'!A14</f>
        <v>0</v>
      </c>
      <c r="S13">
        <f>'Referrals (PCPP and LGL only)'!B14</f>
        <v>0</v>
      </c>
      <c r="T13">
        <f>'Referrals (PCPP and LGL only)'!C14</f>
        <v>0</v>
      </c>
      <c r="U13">
        <f>'Referrals (PCPP and LGL only)'!D14</f>
        <v>0</v>
      </c>
      <c r="V13">
        <f>'Referrals (PCPP and LGL only)'!E14</f>
        <v>0</v>
      </c>
      <c r="W13">
        <f>'Referrals (PCPP and LGL only)'!F14</f>
        <v>0</v>
      </c>
      <c r="X13">
        <f>'Referrals (PCPP and LGL only)'!G14</f>
        <v>0</v>
      </c>
      <c r="Y13">
        <f>'Referrals (PCPP and LGL only)'!H14</f>
        <v>0</v>
      </c>
      <c r="Z13">
        <f>'Referrals (PCPP and LGL only)'!I14</f>
        <v>0</v>
      </c>
      <c r="AA13">
        <f>Timeline!D23</f>
        <v>0</v>
      </c>
      <c r="AB13">
        <f>Timeline!H23</f>
        <v>0</v>
      </c>
      <c r="AC13" t="str">
        <f>CONCATENATE(COUNTIF(Timeline!L23:AX23,"X")," "&amp;Timeline!$H$8)</f>
        <v>0 </v>
      </c>
      <c r="AD13">
        <f>Budget!H44</f>
        <v>0</v>
      </c>
      <c r="AE13" s="208">
        <f>ROUND(Budget!K44,1)</f>
        <v>0</v>
      </c>
      <c r="AF13">
        <f>Budget!F44</f>
        <v>0</v>
      </c>
      <c r="AH13" t="s">
        <v>261</v>
      </c>
      <c r="AI13" s="207">
        <f>Budget!J44</f>
        <v>0</v>
      </c>
      <c r="AJ13" s="208">
        <f>ROUND(Budget!I44,2)</f>
        <v>0</v>
      </c>
      <c r="AN13">
        <f t="shared" si="0"/>
        <v>0</v>
      </c>
      <c r="AO13">
        <f t="shared" si="1"/>
        <v>0</v>
      </c>
      <c r="AP13">
        <f t="shared" si="2"/>
        <v>0</v>
      </c>
      <c r="AQ13">
        <f t="shared" si="3"/>
        <v>0</v>
      </c>
      <c r="AR13">
        <f t="shared" si="4"/>
        <v>0</v>
      </c>
      <c r="AS13" s="208">
        <f>Budget!L44</f>
        <v>0</v>
      </c>
      <c r="AT13" s="208">
        <f>Budget!M44</f>
        <v>0</v>
      </c>
      <c r="AU13" s="208">
        <f>Budget!N44</f>
        <v>0</v>
      </c>
      <c r="AV13" s="208">
        <f>Budget!O44</f>
        <v>0</v>
      </c>
      <c r="AW13" s="208">
        <f>Budget!P44</f>
        <v>0</v>
      </c>
      <c r="BJ13">
        <f>Budget!$F$14</f>
        <v>1</v>
      </c>
    </row>
    <row r="14" spans="9:62" ht="15">
      <c r="I14">
        <f>IF('General and Narrative'!C30="X",'General and Narrative'!B30,"")</f>
      </c>
      <c r="J14">
        <f t="shared" si="5"/>
      </c>
      <c r="K14">
        <f>'Goals and Objectives'!A15</f>
        <v>0</v>
      </c>
      <c r="L14">
        <f>'Goals and Objectives'!B15</f>
        <v>0</v>
      </c>
      <c r="M14">
        <f>'Goals and Objectives'!C15</f>
        <v>0</v>
      </c>
      <c r="N14">
        <f>'Goals and Objectives'!D15</f>
        <v>0</v>
      </c>
      <c r="O14">
        <f>'Goals and Objectives'!E15</f>
        <v>0</v>
      </c>
      <c r="P14">
        <f>'Final Results and Narrative'!F16</f>
        <v>0</v>
      </c>
      <c r="Q14">
        <f>'Final Results and Narrative'!G16</f>
        <v>0</v>
      </c>
      <c r="R14">
        <f>'Referrals (PCPP and LGL only)'!A15</f>
        <v>0</v>
      </c>
      <c r="S14">
        <f>'Referrals (PCPP and LGL only)'!B15</f>
        <v>0</v>
      </c>
      <c r="T14">
        <f>'Referrals (PCPP and LGL only)'!C15</f>
        <v>0</v>
      </c>
      <c r="U14">
        <f>'Referrals (PCPP and LGL only)'!D15</f>
        <v>0</v>
      </c>
      <c r="V14">
        <f>'Referrals (PCPP and LGL only)'!E15</f>
        <v>0</v>
      </c>
      <c r="W14">
        <f>'Referrals (PCPP and LGL only)'!F15</f>
        <v>0</v>
      </c>
      <c r="X14">
        <f>'Referrals (PCPP and LGL only)'!G15</f>
        <v>0</v>
      </c>
      <c r="Y14">
        <f>'Referrals (PCPP and LGL only)'!H15</f>
        <v>0</v>
      </c>
      <c r="Z14">
        <f>'Referrals (PCPP and LGL only)'!I15</f>
        <v>0</v>
      </c>
      <c r="AA14">
        <f>Timeline!D24</f>
        <v>0</v>
      </c>
      <c r="AB14">
        <f>Timeline!H24</f>
        <v>0</v>
      </c>
      <c r="AC14" t="str">
        <f>CONCATENATE(COUNTIF(Timeline!L24:AX24,"X")," "&amp;Timeline!$H$8)</f>
        <v>0 </v>
      </c>
      <c r="AD14">
        <f>Budget!H45</f>
        <v>0</v>
      </c>
      <c r="AE14" s="208">
        <f>ROUND(Budget!K45,1)</f>
        <v>0</v>
      </c>
      <c r="AF14">
        <f>Budget!F45</f>
        <v>0</v>
      </c>
      <c r="AH14" t="s">
        <v>261</v>
      </c>
      <c r="AI14" s="207">
        <f>Budget!J45</f>
        <v>0</v>
      </c>
      <c r="AJ14" s="208">
        <f>ROUND(Budget!I45,2)</f>
        <v>0</v>
      </c>
      <c r="AN14">
        <f t="shared" si="0"/>
        <v>0</v>
      </c>
      <c r="AO14">
        <f t="shared" si="1"/>
        <v>0</v>
      </c>
      <c r="AP14">
        <f t="shared" si="2"/>
        <v>0</v>
      </c>
      <c r="AQ14">
        <f t="shared" si="3"/>
        <v>0</v>
      </c>
      <c r="AR14">
        <f t="shared" si="4"/>
        <v>0</v>
      </c>
      <c r="AS14" s="208">
        <f>Budget!L45</f>
        <v>0</v>
      </c>
      <c r="AT14" s="208">
        <f>Budget!M45</f>
        <v>0</v>
      </c>
      <c r="AU14" s="208">
        <f>Budget!N45</f>
        <v>0</v>
      </c>
      <c r="AV14" s="208">
        <f>Budget!O45</f>
        <v>0</v>
      </c>
      <c r="AW14" s="208">
        <f>Budget!P45</f>
        <v>0</v>
      </c>
      <c r="BJ14">
        <f>Budget!$F$14</f>
        <v>1</v>
      </c>
    </row>
    <row r="15" spans="9:62" ht="15">
      <c r="I15">
        <f>IF('General and Narrative'!C31="X",'General and Narrative'!B31,"")</f>
      </c>
      <c r="J15">
        <f t="shared" si="5"/>
      </c>
      <c r="K15">
        <f>'Goals and Objectives'!A16</f>
        <v>0</v>
      </c>
      <c r="L15">
        <f>'Goals and Objectives'!B16</f>
        <v>0</v>
      </c>
      <c r="M15">
        <f>'Goals and Objectives'!C16</f>
        <v>0</v>
      </c>
      <c r="N15">
        <f>'Goals and Objectives'!D16</f>
        <v>0</v>
      </c>
      <c r="O15">
        <f>'Goals and Objectives'!E16</f>
        <v>0</v>
      </c>
      <c r="P15">
        <f>'Final Results and Narrative'!F17</f>
        <v>0</v>
      </c>
      <c r="Q15">
        <f>'Final Results and Narrative'!G17</f>
        <v>0</v>
      </c>
      <c r="R15">
        <f>'Referrals (PCPP and LGL only)'!A16</f>
        <v>0</v>
      </c>
      <c r="S15">
        <f>'Referrals (PCPP and LGL only)'!B16</f>
        <v>0</v>
      </c>
      <c r="T15">
        <f>'Referrals (PCPP and LGL only)'!C16</f>
        <v>0</v>
      </c>
      <c r="U15">
        <f>'Referrals (PCPP and LGL only)'!D16</f>
        <v>0</v>
      </c>
      <c r="V15">
        <f>'Referrals (PCPP and LGL only)'!E16</f>
        <v>0</v>
      </c>
      <c r="W15">
        <f>'Referrals (PCPP and LGL only)'!F16</f>
        <v>0</v>
      </c>
      <c r="X15">
        <f>'Referrals (PCPP and LGL only)'!G16</f>
        <v>0</v>
      </c>
      <c r="Y15">
        <f>'Referrals (PCPP and LGL only)'!H16</f>
        <v>0</v>
      </c>
      <c r="Z15">
        <f>'Referrals (PCPP and LGL only)'!I16</f>
        <v>0</v>
      </c>
      <c r="AA15">
        <f>Timeline!D25</f>
        <v>0</v>
      </c>
      <c r="AB15">
        <f>Timeline!H25</f>
        <v>0</v>
      </c>
      <c r="AC15" t="str">
        <f>CONCATENATE(COUNTIF(Timeline!L25:AX25,"X")," "&amp;Timeline!$H$8)</f>
        <v>0 </v>
      </c>
      <c r="AD15">
        <f>Budget!H46</f>
        <v>0</v>
      </c>
      <c r="AE15" s="208">
        <f>ROUND(Budget!K46,1)</f>
        <v>0</v>
      </c>
      <c r="AF15">
        <f>Budget!F46</f>
        <v>0</v>
      </c>
      <c r="AH15" t="s">
        <v>261</v>
      </c>
      <c r="AI15" s="207">
        <f>Budget!J46</f>
        <v>0</v>
      </c>
      <c r="AJ15" s="208">
        <f>ROUND(Budget!I46,2)</f>
        <v>0</v>
      </c>
      <c r="AN15">
        <f t="shared" si="0"/>
        <v>0</v>
      </c>
      <c r="AO15">
        <f t="shared" si="1"/>
        <v>0</v>
      </c>
      <c r="AP15">
        <f t="shared" si="2"/>
        <v>0</v>
      </c>
      <c r="AQ15">
        <f t="shared" si="3"/>
        <v>0</v>
      </c>
      <c r="AR15">
        <f t="shared" si="4"/>
        <v>0</v>
      </c>
      <c r="AS15" s="208">
        <f>Budget!L46</f>
        <v>0</v>
      </c>
      <c r="AT15" s="208">
        <f>Budget!M46</f>
        <v>0</v>
      </c>
      <c r="AU15" s="208">
        <f>Budget!N46</f>
        <v>0</v>
      </c>
      <c r="AV15" s="208">
        <f>Budget!O46</f>
        <v>0</v>
      </c>
      <c r="AW15" s="208">
        <f>Budget!P46</f>
        <v>0</v>
      </c>
      <c r="BJ15">
        <f>Budget!$F$14</f>
        <v>1</v>
      </c>
    </row>
    <row r="16" spans="9:62" ht="15">
      <c r="I16">
        <f>IF('General and Narrative'!C32="X",'General and Narrative'!B32,"")</f>
      </c>
      <c r="J16">
        <f t="shared" si="5"/>
      </c>
      <c r="K16">
        <f>'Goals and Objectives'!A17</f>
        <v>0</v>
      </c>
      <c r="L16">
        <f>'Goals and Objectives'!B17</f>
        <v>0</v>
      </c>
      <c r="M16">
        <f>'Goals and Objectives'!C17</f>
        <v>0</v>
      </c>
      <c r="N16">
        <f>'Goals and Objectives'!D17</f>
        <v>0</v>
      </c>
      <c r="O16">
        <f>'Goals and Objectives'!E17</f>
        <v>0</v>
      </c>
      <c r="P16">
        <f>'Final Results and Narrative'!F18</f>
        <v>0</v>
      </c>
      <c r="Q16">
        <f>'Final Results and Narrative'!G18</f>
        <v>0</v>
      </c>
      <c r="R16">
        <f>'Referrals (PCPP and LGL only)'!A17</f>
        <v>0</v>
      </c>
      <c r="S16">
        <f>'Referrals (PCPP and LGL only)'!B17</f>
        <v>0</v>
      </c>
      <c r="T16">
        <f>'Referrals (PCPP and LGL only)'!C17</f>
        <v>0</v>
      </c>
      <c r="U16">
        <f>'Referrals (PCPP and LGL only)'!D17</f>
        <v>0</v>
      </c>
      <c r="V16">
        <f>'Referrals (PCPP and LGL only)'!E17</f>
        <v>0</v>
      </c>
      <c r="W16">
        <f>'Referrals (PCPP and LGL only)'!F17</f>
        <v>0</v>
      </c>
      <c r="X16">
        <f>'Referrals (PCPP and LGL only)'!G17</f>
        <v>0</v>
      </c>
      <c r="Y16">
        <f>'Referrals (PCPP and LGL only)'!H17</f>
        <v>0</v>
      </c>
      <c r="Z16">
        <f>'Referrals (PCPP and LGL only)'!I17</f>
        <v>0</v>
      </c>
      <c r="AA16">
        <f>Timeline!D26</f>
        <v>0</v>
      </c>
      <c r="AB16">
        <f>Timeline!H26</f>
        <v>0</v>
      </c>
      <c r="AC16" t="str">
        <f>CONCATENATE(COUNTIF(Timeline!L26:AX26,"X")," "&amp;Timeline!$H$8)</f>
        <v>0 </v>
      </c>
      <c r="AD16">
        <f>Budget!H47</f>
        <v>0</v>
      </c>
      <c r="AE16" s="208">
        <f>ROUND(Budget!K47,1)</f>
        <v>0</v>
      </c>
      <c r="AF16">
        <f>Budget!F47</f>
        <v>0</v>
      </c>
      <c r="AH16" t="s">
        <v>261</v>
      </c>
      <c r="AI16" s="207">
        <f>Budget!J47</f>
        <v>0</v>
      </c>
      <c r="AJ16" s="208">
        <f>ROUND(Budget!I47,2)</f>
        <v>0</v>
      </c>
      <c r="AN16">
        <f t="shared" si="0"/>
        <v>0</v>
      </c>
      <c r="AO16">
        <f t="shared" si="1"/>
        <v>0</v>
      </c>
      <c r="AP16">
        <f t="shared" si="2"/>
        <v>0</v>
      </c>
      <c r="AQ16">
        <f t="shared" si="3"/>
        <v>0</v>
      </c>
      <c r="AR16">
        <f t="shared" si="4"/>
        <v>0</v>
      </c>
      <c r="AS16" s="208">
        <f>Budget!L47</f>
        <v>0</v>
      </c>
      <c r="AT16" s="208">
        <f>Budget!M47</f>
        <v>0</v>
      </c>
      <c r="AU16" s="208">
        <f>Budget!N47</f>
        <v>0</v>
      </c>
      <c r="AV16" s="208">
        <f>Budget!O47</f>
        <v>0</v>
      </c>
      <c r="AW16" s="208">
        <f>Budget!P47</f>
        <v>0</v>
      </c>
      <c r="BJ16">
        <f>Budget!$F$14</f>
        <v>1</v>
      </c>
    </row>
    <row r="17" spans="11:62" ht="15">
      <c r="K17">
        <f>'Goals and Objectives'!A18</f>
        <v>0</v>
      </c>
      <c r="L17">
        <f>'Goals and Objectives'!B18</f>
        <v>0</v>
      </c>
      <c r="M17">
        <f>'Goals and Objectives'!C18</f>
        <v>0</v>
      </c>
      <c r="N17">
        <f>'Goals and Objectives'!D18</f>
        <v>0</v>
      </c>
      <c r="O17">
        <f>'Goals and Objectives'!E18</f>
        <v>0</v>
      </c>
      <c r="P17">
        <f>'Final Results and Narrative'!F19</f>
        <v>0</v>
      </c>
      <c r="Q17">
        <f>'Final Results and Narrative'!G19</f>
        <v>0</v>
      </c>
      <c r="R17">
        <f>'Referrals (PCPP and LGL only)'!A18</f>
        <v>0</v>
      </c>
      <c r="S17">
        <f>'Referrals (PCPP and LGL only)'!B18</f>
        <v>0</v>
      </c>
      <c r="T17">
        <f>'Referrals (PCPP and LGL only)'!C18</f>
        <v>0</v>
      </c>
      <c r="U17">
        <f>'Referrals (PCPP and LGL only)'!D18</f>
        <v>0</v>
      </c>
      <c r="V17">
        <f>'Referrals (PCPP and LGL only)'!E18</f>
        <v>0</v>
      </c>
      <c r="W17">
        <f>'Referrals (PCPP and LGL only)'!F18</f>
        <v>0</v>
      </c>
      <c r="X17">
        <f>'Referrals (PCPP and LGL only)'!G18</f>
        <v>0</v>
      </c>
      <c r="Y17">
        <f>'Referrals (PCPP and LGL only)'!H18</f>
        <v>0</v>
      </c>
      <c r="Z17">
        <f>'Referrals (PCPP and LGL only)'!I18</f>
        <v>0</v>
      </c>
      <c r="AA17">
        <f>Timeline!D27</f>
        <v>0</v>
      </c>
      <c r="AB17">
        <f>Timeline!H27</f>
        <v>0</v>
      </c>
      <c r="AC17" t="str">
        <f>CONCATENATE(COUNTIF(Timeline!L27:AX27,"X")," "&amp;Timeline!$H$8)</f>
        <v>0 </v>
      </c>
      <c r="AD17">
        <f>Budget!H48</f>
        <v>0</v>
      </c>
      <c r="AE17" s="208">
        <f>ROUND(Budget!K48,1)</f>
        <v>0</v>
      </c>
      <c r="AF17">
        <f>Budget!F48</f>
        <v>0</v>
      </c>
      <c r="AH17" t="s">
        <v>261</v>
      </c>
      <c r="AI17" s="207">
        <f>Budget!J48</f>
        <v>0</v>
      </c>
      <c r="AJ17" s="208">
        <f>ROUND(Budget!I48,2)</f>
        <v>0</v>
      </c>
      <c r="AN17">
        <f t="shared" si="0"/>
        <v>0</v>
      </c>
      <c r="AO17">
        <f t="shared" si="1"/>
        <v>0</v>
      </c>
      <c r="AP17">
        <f t="shared" si="2"/>
        <v>0</v>
      </c>
      <c r="AQ17">
        <f t="shared" si="3"/>
        <v>0</v>
      </c>
      <c r="AR17">
        <f t="shared" si="4"/>
        <v>0</v>
      </c>
      <c r="AS17" s="208">
        <f>Budget!L48</f>
        <v>0</v>
      </c>
      <c r="AT17" s="208">
        <f>Budget!M48</f>
        <v>0</v>
      </c>
      <c r="AU17" s="208">
        <f>Budget!N48</f>
        <v>0</v>
      </c>
      <c r="AV17" s="208">
        <f>Budget!O48</f>
        <v>0</v>
      </c>
      <c r="AW17" s="208">
        <f>Budget!P48</f>
        <v>0</v>
      </c>
      <c r="BJ17">
        <f>Budget!$F$14</f>
        <v>1</v>
      </c>
    </row>
    <row r="18" spans="11:62" ht="15">
      <c r="K18">
        <f>'Goals and Objectives'!A19</f>
        <v>0</v>
      </c>
      <c r="L18">
        <f>'Goals and Objectives'!B19</f>
        <v>0</v>
      </c>
      <c r="M18">
        <f>'Goals and Objectives'!C19</f>
        <v>0</v>
      </c>
      <c r="N18">
        <f>'Goals and Objectives'!D19</f>
        <v>0</v>
      </c>
      <c r="O18">
        <f>'Goals and Objectives'!E19</f>
        <v>0</v>
      </c>
      <c r="P18">
        <f>'Final Results and Narrative'!F20</f>
        <v>0</v>
      </c>
      <c r="Q18">
        <f>'Final Results and Narrative'!G20</f>
        <v>0</v>
      </c>
      <c r="R18">
        <f>'Referrals (PCPP and LGL only)'!A19</f>
        <v>0</v>
      </c>
      <c r="S18">
        <f>'Referrals (PCPP and LGL only)'!B19</f>
        <v>0</v>
      </c>
      <c r="T18">
        <f>'Referrals (PCPP and LGL only)'!C19</f>
        <v>0</v>
      </c>
      <c r="U18">
        <f>'Referrals (PCPP and LGL only)'!D19</f>
        <v>0</v>
      </c>
      <c r="V18">
        <f>'Referrals (PCPP and LGL only)'!E19</f>
        <v>0</v>
      </c>
      <c r="W18">
        <f>'Referrals (PCPP and LGL only)'!F19</f>
        <v>0</v>
      </c>
      <c r="X18">
        <f>'Referrals (PCPP and LGL only)'!G19</f>
        <v>0</v>
      </c>
      <c r="Y18">
        <f>'Referrals (PCPP and LGL only)'!H19</f>
        <v>0</v>
      </c>
      <c r="Z18">
        <f>'Referrals (PCPP and LGL only)'!I19</f>
        <v>0</v>
      </c>
      <c r="AA18">
        <f>Timeline!D28</f>
        <v>0</v>
      </c>
      <c r="AB18">
        <f>Timeline!H28</f>
        <v>0</v>
      </c>
      <c r="AC18" t="str">
        <f>CONCATENATE(COUNTIF(Timeline!L28:AX28,"X")," "&amp;Timeline!$H$8)</f>
        <v>0 </v>
      </c>
      <c r="AD18">
        <f>Budget!H49</f>
        <v>0</v>
      </c>
      <c r="AE18" s="208">
        <f>ROUND(Budget!K49,1)</f>
        <v>0</v>
      </c>
      <c r="AF18">
        <f>Budget!F49</f>
        <v>0</v>
      </c>
      <c r="AH18" t="s">
        <v>261</v>
      </c>
      <c r="AI18" s="207">
        <f>Budget!J49</f>
        <v>0</v>
      </c>
      <c r="AJ18" s="208">
        <f>ROUND(Budget!I49,2)</f>
        <v>0</v>
      </c>
      <c r="AN18">
        <f t="shared" si="0"/>
        <v>0</v>
      </c>
      <c r="AO18">
        <f t="shared" si="1"/>
        <v>0</v>
      </c>
      <c r="AP18">
        <f t="shared" si="2"/>
        <v>0</v>
      </c>
      <c r="AQ18">
        <f t="shared" si="3"/>
        <v>0</v>
      </c>
      <c r="AR18">
        <f t="shared" si="4"/>
        <v>0</v>
      </c>
      <c r="AS18" s="208">
        <f>Budget!L49</f>
        <v>0</v>
      </c>
      <c r="AT18" s="208">
        <f>Budget!M49</f>
        <v>0</v>
      </c>
      <c r="AU18" s="208">
        <f>Budget!N49</f>
        <v>0</v>
      </c>
      <c r="AV18" s="208">
        <f>Budget!O49</f>
        <v>0</v>
      </c>
      <c r="AW18" s="208">
        <f>Budget!P49</f>
        <v>0</v>
      </c>
      <c r="BJ18">
        <f>Budget!$F$14</f>
        <v>1</v>
      </c>
    </row>
    <row r="19" spans="11:62" ht="15">
      <c r="K19">
        <f>'Goals and Objectives'!A20</f>
        <v>0</v>
      </c>
      <c r="L19">
        <f>'Goals and Objectives'!B20</f>
        <v>0</v>
      </c>
      <c r="M19">
        <f>'Goals and Objectives'!C20</f>
        <v>0</v>
      </c>
      <c r="N19">
        <f>'Goals and Objectives'!D20</f>
        <v>0</v>
      </c>
      <c r="O19">
        <f>'Goals and Objectives'!E20</f>
        <v>0</v>
      </c>
      <c r="P19">
        <f>'Final Results and Narrative'!F21</f>
        <v>0</v>
      </c>
      <c r="Q19">
        <f>'Final Results and Narrative'!G21</f>
        <v>0</v>
      </c>
      <c r="R19">
        <f>'Referrals (PCPP and LGL only)'!A20</f>
        <v>0</v>
      </c>
      <c r="S19">
        <f>'Referrals (PCPP and LGL only)'!B20</f>
        <v>0</v>
      </c>
      <c r="T19">
        <f>'Referrals (PCPP and LGL only)'!C20</f>
        <v>0</v>
      </c>
      <c r="U19">
        <f>'Referrals (PCPP and LGL only)'!D20</f>
        <v>0</v>
      </c>
      <c r="V19">
        <f>'Referrals (PCPP and LGL only)'!E20</f>
        <v>0</v>
      </c>
      <c r="W19">
        <f>'Referrals (PCPP and LGL only)'!F20</f>
        <v>0</v>
      </c>
      <c r="X19">
        <f>'Referrals (PCPP and LGL only)'!G20</f>
        <v>0</v>
      </c>
      <c r="Y19">
        <f>'Referrals (PCPP and LGL only)'!H20</f>
        <v>0</v>
      </c>
      <c r="Z19">
        <f>'Referrals (PCPP and LGL only)'!I20</f>
        <v>0</v>
      </c>
      <c r="AA19">
        <f>Timeline!D29</f>
        <v>0</v>
      </c>
      <c r="AB19">
        <f>Timeline!H29</f>
        <v>0</v>
      </c>
      <c r="AC19" t="str">
        <f>CONCATENATE(COUNTIF(Timeline!L29:AX29,"X")," "&amp;Timeline!$H$8)</f>
        <v>0 </v>
      </c>
      <c r="AD19">
        <f>Budget!H50</f>
        <v>0</v>
      </c>
      <c r="AE19" s="208">
        <f>ROUND(Budget!K50,1)</f>
        <v>0</v>
      </c>
      <c r="AF19">
        <f>Budget!F50</f>
        <v>0</v>
      </c>
      <c r="AH19" t="s">
        <v>261</v>
      </c>
      <c r="AI19" s="207">
        <f>Budget!J50</f>
        <v>0</v>
      </c>
      <c r="AJ19" s="208">
        <f>ROUND(Budget!I50,2)</f>
        <v>0</v>
      </c>
      <c r="AN19">
        <f t="shared" si="0"/>
        <v>0</v>
      </c>
      <c r="AO19">
        <f t="shared" si="1"/>
        <v>0</v>
      </c>
      <c r="AP19">
        <f t="shared" si="2"/>
        <v>0</v>
      </c>
      <c r="AQ19">
        <f t="shared" si="3"/>
        <v>0</v>
      </c>
      <c r="AR19">
        <f t="shared" si="4"/>
        <v>0</v>
      </c>
      <c r="AS19" s="208">
        <f>Budget!L50</f>
        <v>0</v>
      </c>
      <c r="AT19" s="208">
        <f>Budget!M50</f>
        <v>0</v>
      </c>
      <c r="AU19" s="208">
        <f>Budget!N50</f>
        <v>0</v>
      </c>
      <c r="AV19" s="208">
        <f>Budget!O50</f>
        <v>0</v>
      </c>
      <c r="AW19" s="208">
        <f>Budget!P50</f>
        <v>0</v>
      </c>
      <c r="BJ19">
        <f>Budget!$F$14</f>
        <v>1</v>
      </c>
    </row>
    <row r="20" spans="11:62" ht="15">
      <c r="K20">
        <f>'Goals and Objectives'!A21</f>
        <v>0</v>
      </c>
      <c r="L20">
        <f>'Goals and Objectives'!B21</f>
        <v>0</v>
      </c>
      <c r="M20">
        <f>'Goals and Objectives'!C21</f>
        <v>0</v>
      </c>
      <c r="N20">
        <f>'Goals and Objectives'!D21</f>
        <v>0</v>
      </c>
      <c r="O20">
        <f>'Goals and Objectives'!E21</f>
        <v>0</v>
      </c>
      <c r="P20">
        <f>'Final Results and Narrative'!F22</f>
        <v>0</v>
      </c>
      <c r="Q20">
        <f>'Final Results and Narrative'!G22</f>
        <v>0</v>
      </c>
      <c r="R20">
        <f>'Referrals (PCPP and LGL only)'!A21</f>
        <v>0</v>
      </c>
      <c r="S20">
        <f>'Referrals (PCPP and LGL only)'!B21</f>
        <v>0</v>
      </c>
      <c r="T20">
        <f>'Referrals (PCPP and LGL only)'!C21</f>
        <v>0</v>
      </c>
      <c r="U20">
        <f>'Referrals (PCPP and LGL only)'!D21</f>
        <v>0</v>
      </c>
      <c r="V20">
        <f>'Referrals (PCPP and LGL only)'!E21</f>
        <v>0</v>
      </c>
      <c r="W20">
        <f>'Referrals (PCPP and LGL only)'!F21</f>
        <v>0</v>
      </c>
      <c r="X20">
        <f>'Referrals (PCPP and LGL only)'!G21</f>
        <v>0</v>
      </c>
      <c r="Y20">
        <f>'Referrals (PCPP and LGL only)'!H21</f>
        <v>0</v>
      </c>
      <c r="Z20">
        <f>'Referrals (PCPP and LGL only)'!I21</f>
        <v>0</v>
      </c>
      <c r="AA20">
        <f>Timeline!D30</f>
        <v>0</v>
      </c>
      <c r="AB20">
        <f>Timeline!H30</f>
        <v>0</v>
      </c>
      <c r="AC20" t="str">
        <f>CONCATENATE(COUNTIF(Timeline!L30:AX30,"X")," "&amp;Timeline!$H$8)</f>
        <v>0 </v>
      </c>
      <c r="AD20">
        <f>Budget!H51</f>
        <v>0</v>
      </c>
      <c r="AE20" s="208">
        <f>ROUND(Budget!K51,1)</f>
        <v>0</v>
      </c>
      <c r="AF20">
        <f>Budget!F51</f>
        <v>0</v>
      </c>
      <c r="AH20" t="s">
        <v>261</v>
      </c>
      <c r="AI20" s="207">
        <f>Budget!J51</f>
        <v>0</v>
      </c>
      <c r="AJ20" s="208">
        <f>ROUND(Budget!I51,2)</f>
        <v>0</v>
      </c>
      <c r="AN20">
        <f t="shared" si="0"/>
        <v>0</v>
      </c>
      <c r="AO20">
        <f t="shared" si="1"/>
        <v>0</v>
      </c>
      <c r="AP20">
        <f t="shared" si="2"/>
        <v>0</v>
      </c>
      <c r="AQ20">
        <f t="shared" si="3"/>
        <v>0</v>
      </c>
      <c r="AR20">
        <f t="shared" si="4"/>
        <v>0</v>
      </c>
      <c r="AS20" s="208">
        <f>Budget!L51</f>
        <v>0</v>
      </c>
      <c r="AT20" s="208">
        <f>Budget!M51</f>
        <v>0</v>
      </c>
      <c r="AU20" s="208">
        <f>Budget!N51</f>
        <v>0</v>
      </c>
      <c r="AV20" s="208">
        <f>Budget!O51</f>
        <v>0</v>
      </c>
      <c r="AW20" s="208">
        <f>Budget!P51</f>
        <v>0</v>
      </c>
      <c r="BJ20">
        <f>Budget!$F$14</f>
        <v>1</v>
      </c>
    </row>
    <row r="21" spans="11:62" ht="15">
      <c r="K21">
        <f>'Goals and Objectives'!A22</f>
        <v>0</v>
      </c>
      <c r="L21">
        <f>'Goals and Objectives'!B22</f>
        <v>0</v>
      </c>
      <c r="M21">
        <f>'Goals and Objectives'!C22</f>
        <v>0</v>
      </c>
      <c r="N21">
        <f>'Goals and Objectives'!D22</f>
        <v>0</v>
      </c>
      <c r="O21">
        <f>'Goals and Objectives'!E22</f>
        <v>0</v>
      </c>
      <c r="P21">
        <f>'Final Results and Narrative'!F23</f>
        <v>0</v>
      </c>
      <c r="Q21">
        <f>'Final Results and Narrative'!G23</f>
        <v>0</v>
      </c>
      <c r="R21">
        <f>'Referrals (PCPP and LGL only)'!A22</f>
        <v>0</v>
      </c>
      <c r="S21">
        <f>'Referrals (PCPP and LGL only)'!B22</f>
        <v>0</v>
      </c>
      <c r="T21">
        <f>'Referrals (PCPP and LGL only)'!C22</f>
        <v>0</v>
      </c>
      <c r="U21">
        <f>'Referrals (PCPP and LGL only)'!D22</f>
        <v>0</v>
      </c>
      <c r="V21">
        <f>'Referrals (PCPP and LGL only)'!E22</f>
        <v>0</v>
      </c>
      <c r="W21">
        <f>'Referrals (PCPP and LGL only)'!F22</f>
        <v>0</v>
      </c>
      <c r="X21">
        <f>'Referrals (PCPP and LGL only)'!G22</f>
        <v>0</v>
      </c>
      <c r="Y21">
        <f>'Referrals (PCPP and LGL only)'!H22</f>
        <v>0</v>
      </c>
      <c r="Z21">
        <f>'Referrals (PCPP and LGL only)'!I22</f>
        <v>0</v>
      </c>
      <c r="AA21">
        <f>Timeline!D31</f>
        <v>0</v>
      </c>
      <c r="AB21">
        <f>Timeline!H31</f>
        <v>0</v>
      </c>
      <c r="AC21" t="str">
        <f>CONCATENATE(COUNTIF(Timeline!L31:AX31,"X")," "&amp;Timeline!$H$8)</f>
        <v>0 </v>
      </c>
      <c r="AD21">
        <f>Budget!H52</f>
        <v>0</v>
      </c>
      <c r="AE21" s="208">
        <f>ROUND(Budget!K52,1)</f>
        <v>0</v>
      </c>
      <c r="AF21">
        <f>Budget!F52</f>
        <v>0</v>
      </c>
      <c r="AH21" t="s">
        <v>261</v>
      </c>
      <c r="AI21" s="207">
        <f>Budget!J52</f>
        <v>0</v>
      </c>
      <c r="AJ21" s="208">
        <f>ROUND(Budget!I52,2)</f>
        <v>0</v>
      </c>
      <c r="AN21">
        <f t="shared" si="0"/>
        <v>0</v>
      </c>
      <c r="AO21">
        <f t="shared" si="1"/>
        <v>0</v>
      </c>
      <c r="AP21">
        <f t="shared" si="2"/>
        <v>0</v>
      </c>
      <c r="AQ21">
        <f t="shared" si="3"/>
        <v>0</v>
      </c>
      <c r="AR21">
        <f t="shared" si="4"/>
        <v>0</v>
      </c>
      <c r="AS21" s="208">
        <f>Budget!L52</f>
        <v>0</v>
      </c>
      <c r="AT21" s="208">
        <f>Budget!M52</f>
        <v>0</v>
      </c>
      <c r="AU21" s="208">
        <f>Budget!N52</f>
        <v>0</v>
      </c>
      <c r="AV21" s="208">
        <f>Budget!O52</f>
        <v>0</v>
      </c>
      <c r="AW21" s="208">
        <f>Budget!P52</f>
        <v>0</v>
      </c>
      <c r="BJ21">
        <f>Budget!$F$14</f>
        <v>1</v>
      </c>
    </row>
    <row r="22" spans="11:62" ht="15">
      <c r="K22">
        <f>'Goals and Objectives'!A23</f>
        <v>0</v>
      </c>
      <c r="L22">
        <f>'Goals and Objectives'!B23</f>
        <v>0</v>
      </c>
      <c r="M22">
        <f>'Goals and Objectives'!C23</f>
        <v>0</v>
      </c>
      <c r="N22">
        <f>'Goals and Objectives'!D23</f>
        <v>0</v>
      </c>
      <c r="O22">
        <f>'Goals and Objectives'!E23</f>
        <v>0</v>
      </c>
      <c r="P22">
        <f>'Final Results and Narrative'!F24</f>
        <v>0</v>
      </c>
      <c r="Q22">
        <f>'Final Results and Narrative'!G24</f>
        <v>0</v>
      </c>
      <c r="R22">
        <f>'Referrals (PCPP and LGL only)'!A23</f>
        <v>0</v>
      </c>
      <c r="S22">
        <f>'Referrals (PCPP and LGL only)'!B23</f>
        <v>0</v>
      </c>
      <c r="T22">
        <f>'Referrals (PCPP and LGL only)'!C23</f>
        <v>0</v>
      </c>
      <c r="U22">
        <f>'Referrals (PCPP and LGL only)'!D23</f>
        <v>0</v>
      </c>
      <c r="V22">
        <f>'Referrals (PCPP and LGL only)'!E23</f>
        <v>0</v>
      </c>
      <c r="W22">
        <f>'Referrals (PCPP and LGL only)'!F23</f>
        <v>0</v>
      </c>
      <c r="X22">
        <f>'Referrals (PCPP and LGL only)'!G23</f>
        <v>0</v>
      </c>
      <c r="Y22">
        <f>'Referrals (PCPP and LGL only)'!H23</f>
        <v>0</v>
      </c>
      <c r="Z22">
        <f>'Referrals (PCPP and LGL only)'!I23</f>
        <v>0</v>
      </c>
      <c r="AA22">
        <f>Timeline!D32</f>
        <v>0</v>
      </c>
      <c r="AB22">
        <f>Timeline!H32</f>
        <v>0</v>
      </c>
      <c r="AC22" t="str">
        <f>CONCATENATE(COUNTIF(Timeline!L32:AX32,"X")," "&amp;Timeline!$H$8)</f>
        <v>0 </v>
      </c>
      <c r="AD22">
        <f>Budget!H53</f>
        <v>0</v>
      </c>
      <c r="AE22" s="208">
        <f>ROUND(Budget!K53,1)</f>
        <v>0</v>
      </c>
      <c r="AF22">
        <f>Budget!F53</f>
        <v>0</v>
      </c>
      <c r="AH22" t="s">
        <v>261</v>
      </c>
      <c r="AI22" s="207">
        <f>Budget!J53</f>
        <v>0</v>
      </c>
      <c r="AJ22" s="208">
        <f>ROUND(Budget!I53,2)</f>
        <v>0</v>
      </c>
      <c r="AN22">
        <f t="shared" si="0"/>
        <v>0</v>
      </c>
      <c r="AO22">
        <f t="shared" si="1"/>
        <v>0</v>
      </c>
      <c r="AP22">
        <f t="shared" si="2"/>
        <v>0</v>
      </c>
      <c r="AQ22">
        <f t="shared" si="3"/>
        <v>0</v>
      </c>
      <c r="AR22">
        <f t="shared" si="4"/>
        <v>0</v>
      </c>
      <c r="AS22" s="208">
        <f>Budget!L53</f>
        <v>0</v>
      </c>
      <c r="AT22" s="208">
        <f>Budget!M53</f>
        <v>0</v>
      </c>
      <c r="AU22" s="208">
        <f>Budget!N53</f>
        <v>0</v>
      </c>
      <c r="AV22" s="208">
        <f>Budget!O53</f>
        <v>0</v>
      </c>
      <c r="AW22" s="208">
        <f>Budget!P53</f>
        <v>0</v>
      </c>
      <c r="BJ22">
        <f>Budget!$F$14</f>
        <v>1</v>
      </c>
    </row>
    <row r="23" spans="11:62" ht="15">
      <c r="K23">
        <f>'Goals and Objectives'!A24</f>
        <v>0</v>
      </c>
      <c r="L23">
        <f>'Goals and Objectives'!B24</f>
        <v>0</v>
      </c>
      <c r="M23">
        <f>'Goals and Objectives'!C24</f>
        <v>0</v>
      </c>
      <c r="N23">
        <f>'Goals and Objectives'!D24</f>
        <v>0</v>
      </c>
      <c r="O23">
        <f>'Goals and Objectives'!E24</f>
        <v>0</v>
      </c>
      <c r="P23">
        <f>'Final Results and Narrative'!F25</f>
        <v>0</v>
      </c>
      <c r="Q23">
        <f>'Final Results and Narrative'!G25</f>
        <v>0</v>
      </c>
      <c r="R23">
        <f>'Referrals (PCPP and LGL only)'!A24</f>
        <v>0</v>
      </c>
      <c r="S23">
        <f>'Referrals (PCPP and LGL only)'!B24</f>
        <v>0</v>
      </c>
      <c r="T23">
        <f>'Referrals (PCPP and LGL only)'!C24</f>
        <v>0</v>
      </c>
      <c r="U23">
        <f>'Referrals (PCPP and LGL only)'!D24</f>
        <v>0</v>
      </c>
      <c r="V23">
        <f>'Referrals (PCPP and LGL only)'!E24</f>
        <v>0</v>
      </c>
      <c r="W23">
        <f>'Referrals (PCPP and LGL only)'!F24</f>
        <v>0</v>
      </c>
      <c r="X23">
        <f>'Referrals (PCPP and LGL only)'!G24</f>
        <v>0</v>
      </c>
      <c r="Y23">
        <f>'Referrals (PCPP and LGL only)'!H24</f>
        <v>0</v>
      </c>
      <c r="Z23">
        <f>'Referrals (PCPP and LGL only)'!I24</f>
        <v>0</v>
      </c>
      <c r="AA23">
        <f>Timeline!D33</f>
        <v>0</v>
      </c>
      <c r="AB23">
        <f>Timeline!H33</f>
        <v>0</v>
      </c>
      <c r="AC23" t="str">
        <f>CONCATENATE(COUNTIF(Timeline!L33:AX33,"X")," "&amp;Timeline!$H$8)</f>
        <v>0 </v>
      </c>
      <c r="AD23">
        <f>Budget!H54</f>
        <v>0</v>
      </c>
      <c r="AE23" s="208">
        <f>ROUND(Budget!K54,1)</f>
        <v>0</v>
      </c>
      <c r="AF23">
        <f>Budget!F54</f>
        <v>0</v>
      </c>
      <c r="AH23" t="s">
        <v>261</v>
      </c>
      <c r="AI23" s="207">
        <f>Budget!J54</f>
        <v>0</v>
      </c>
      <c r="AJ23" s="208">
        <f>ROUND(Budget!I54,2)</f>
        <v>0</v>
      </c>
      <c r="AN23">
        <f t="shared" si="0"/>
        <v>0</v>
      </c>
      <c r="AO23">
        <f t="shared" si="1"/>
        <v>0</v>
      </c>
      <c r="AP23">
        <f t="shared" si="2"/>
        <v>0</v>
      </c>
      <c r="AQ23">
        <f t="shared" si="3"/>
        <v>0</v>
      </c>
      <c r="AR23">
        <f t="shared" si="4"/>
        <v>0</v>
      </c>
      <c r="AS23" s="208">
        <f>Budget!L54</f>
        <v>0</v>
      </c>
      <c r="AT23" s="208">
        <f>Budget!M54</f>
        <v>0</v>
      </c>
      <c r="AU23" s="208">
        <f>Budget!N54</f>
        <v>0</v>
      </c>
      <c r="AV23" s="208">
        <f>Budget!O54</f>
        <v>0</v>
      </c>
      <c r="AW23" s="208">
        <f>Budget!P54</f>
        <v>0</v>
      </c>
      <c r="BJ23">
        <f>Budget!$F$14</f>
        <v>1</v>
      </c>
    </row>
    <row r="24" spans="11:62" ht="15">
      <c r="K24">
        <f>'Goals and Objectives'!A27</f>
        <v>0</v>
      </c>
      <c r="L24">
        <f>'Goals and Objectives'!B27</f>
        <v>0</v>
      </c>
      <c r="M24">
        <f>'Goals and Objectives'!C27</f>
        <v>0</v>
      </c>
      <c r="N24">
        <f>'Goals and Objectives'!D27</f>
        <v>0</v>
      </c>
      <c r="O24">
        <f>'Goals and Objectives'!E27</f>
        <v>0</v>
      </c>
      <c r="P24">
        <f>'Final Results and Narrative'!F26</f>
        <v>0</v>
      </c>
      <c r="Q24">
        <f>'Final Results and Narrative'!G26</f>
        <v>0</v>
      </c>
      <c r="R24">
        <f>'Referrals (PCPP and LGL only)'!A25</f>
        <v>0</v>
      </c>
      <c r="S24">
        <f>'Referrals (PCPP and LGL only)'!B25</f>
        <v>0</v>
      </c>
      <c r="T24">
        <f>'Referrals (PCPP and LGL only)'!C25</f>
        <v>0</v>
      </c>
      <c r="U24">
        <f>'Referrals (PCPP and LGL only)'!D25</f>
        <v>0</v>
      </c>
      <c r="V24">
        <f>'Referrals (PCPP and LGL only)'!E25</f>
        <v>0</v>
      </c>
      <c r="W24">
        <f>'Referrals (PCPP and LGL only)'!F25</f>
        <v>0</v>
      </c>
      <c r="X24">
        <f>'Referrals (PCPP and LGL only)'!G25</f>
        <v>0</v>
      </c>
      <c r="Y24">
        <f>'Referrals (PCPP and LGL only)'!H25</f>
        <v>0</v>
      </c>
      <c r="Z24">
        <f>'Referrals (PCPP and LGL only)'!I25</f>
        <v>0</v>
      </c>
      <c r="AA24">
        <f>Timeline!D34</f>
        <v>0</v>
      </c>
      <c r="AB24">
        <f>Timeline!H34</f>
        <v>0</v>
      </c>
      <c r="AC24" t="str">
        <f>CONCATENATE(COUNTIF(Timeline!L34:AX34,"X")," "&amp;Timeline!$H$8)</f>
        <v>0 </v>
      </c>
      <c r="AD24">
        <f>Budget!H55</f>
        <v>0</v>
      </c>
      <c r="AE24" s="208">
        <f>ROUND(Budget!K55,1)</f>
        <v>0</v>
      </c>
      <c r="AF24">
        <f>Budget!F55</f>
        <v>0</v>
      </c>
      <c r="AH24" t="s">
        <v>261</v>
      </c>
      <c r="AI24" s="207">
        <f>Budget!J55</f>
        <v>0</v>
      </c>
      <c r="AJ24" s="208">
        <f>ROUND(Budget!I55,2)</f>
        <v>0</v>
      </c>
      <c r="AN24">
        <f t="shared" si="0"/>
        <v>0</v>
      </c>
      <c r="AO24">
        <f t="shared" si="1"/>
        <v>0</v>
      </c>
      <c r="AP24">
        <f t="shared" si="2"/>
        <v>0</v>
      </c>
      <c r="AQ24">
        <f t="shared" si="3"/>
        <v>0</v>
      </c>
      <c r="AR24">
        <f t="shared" si="4"/>
        <v>0</v>
      </c>
      <c r="AS24" s="208">
        <f>Budget!L55</f>
        <v>0</v>
      </c>
      <c r="AT24" s="208">
        <f>Budget!M55</f>
        <v>0</v>
      </c>
      <c r="AU24" s="208">
        <f>Budget!N55</f>
        <v>0</v>
      </c>
      <c r="AV24" s="208">
        <f>Budget!O55</f>
        <v>0</v>
      </c>
      <c r="AW24" s="208">
        <f>Budget!P55</f>
        <v>0</v>
      </c>
      <c r="BJ24">
        <f>Budget!$F$14</f>
        <v>1</v>
      </c>
    </row>
    <row r="25" spans="11:62" ht="15">
      <c r="K25">
        <f>'Goals and Objectives'!A28</f>
        <v>0</v>
      </c>
      <c r="L25">
        <f>'Goals and Objectives'!B28</f>
        <v>0</v>
      </c>
      <c r="M25">
        <f>'Goals and Objectives'!C28</f>
        <v>0</v>
      </c>
      <c r="N25">
        <f>'Goals and Objectives'!D28</f>
        <v>0</v>
      </c>
      <c r="O25">
        <f>'Goals and Objectives'!E28</f>
        <v>0</v>
      </c>
      <c r="P25">
        <f>'Final Results and Narrative'!F27</f>
        <v>0</v>
      </c>
      <c r="Q25">
        <f>'Final Results and Narrative'!G27</f>
        <v>0</v>
      </c>
      <c r="R25">
        <f>'Referrals (PCPP and LGL only)'!A26</f>
        <v>0</v>
      </c>
      <c r="S25">
        <f>'Referrals (PCPP and LGL only)'!B26</f>
        <v>0</v>
      </c>
      <c r="T25">
        <f>'Referrals (PCPP and LGL only)'!C26</f>
        <v>0</v>
      </c>
      <c r="U25">
        <f>'Referrals (PCPP and LGL only)'!D26</f>
        <v>0</v>
      </c>
      <c r="V25">
        <f>'Referrals (PCPP and LGL only)'!E26</f>
        <v>0</v>
      </c>
      <c r="W25">
        <f>'Referrals (PCPP and LGL only)'!F26</f>
        <v>0</v>
      </c>
      <c r="X25">
        <f>'Referrals (PCPP and LGL only)'!G26</f>
        <v>0</v>
      </c>
      <c r="Y25">
        <f>'Referrals (PCPP and LGL only)'!H26</f>
        <v>0</v>
      </c>
      <c r="Z25">
        <f>'Referrals (PCPP and LGL only)'!I26</f>
        <v>0</v>
      </c>
      <c r="AA25">
        <f>Timeline!D35</f>
        <v>0</v>
      </c>
      <c r="AB25">
        <f>Timeline!H35</f>
        <v>0</v>
      </c>
      <c r="AC25" t="str">
        <f>CONCATENATE(COUNTIF(Timeline!L35:AX35,"X")," "&amp;Timeline!$H$8)</f>
        <v>0 </v>
      </c>
      <c r="AD25">
        <f>Budget!H56</f>
        <v>0</v>
      </c>
      <c r="AE25" s="208">
        <f>ROUND(Budget!K56,1)</f>
        <v>0</v>
      </c>
      <c r="AF25">
        <f>Budget!F56</f>
        <v>0</v>
      </c>
      <c r="AH25" t="s">
        <v>261</v>
      </c>
      <c r="AI25" s="207">
        <f>Budget!J56</f>
        <v>0</v>
      </c>
      <c r="AJ25" s="208">
        <f>ROUND(Budget!I56,2)</f>
        <v>0</v>
      </c>
      <c r="AN25">
        <f t="shared" si="0"/>
        <v>0</v>
      </c>
      <c r="AO25">
        <f t="shared" si="1"/>
        <v>0</v>
      </c>
      <c r="AP25">
        <f t="shared" si="2"/>
        <v>0</v>
      </c>
      <c r="AQ25">
        <f t="shared" si="3"/>
        <v>0</v>
      </c>
      <c r="AR25">
        <f t="shared" si="4"/>
        <v>0</v>
      </c>
      <c r="AS25" s="208">
        <f>Budget!L56</f>
        <v>0</v>
      </c>
      <c r="AT25" s="208">
        <f>Budget!M56</f>
        <v>0</v>
      </c>
      <c r="AU25" s="208">
        <f>Budget!N56</f>
        <v>0</v>
      </c>
      <c r="AV25" s="208">
        <f>Budget!O56</f>
        <v>0</v>
      </c>
      <c r="AW25" s="208">
        <f>Budget!P56</f>
        <v>0</v>
      </c>
      <c r="BJ25">
        <f>Budget!$F$14</f>
        <v>1</v>
      </c>
    </row>
    <row r="26" spans="11:62" ht="15">
      <c r="K26">
        <f>'Goals and Objectives'!A29</f>
        <v>0</v>
      </c>
      <c r="L26">
        <f>'Goals and Objectives'!B29</f>
        <v>0</v>
      </c>
      <c r="M26">
        <f>'Goals and Objectives'!C29</f>
        <v>0</v>
      </c>
      <c r="N26">
        <f>'Goals and Objectives'!D29</f>
        <v>0</v>
      </c>
      <c r="O26">
        <f>'Goals and Objectives'!E29</f>
        <v>0</v>
      </c>
      <c r="P26">
        <f>'Final Results and Narrative'!F28</f>
        <v>0</v>
      </c>
      <c r="Q26">
        <f>'Final Results and Narrative'!G28</f>
        <v>0</v>
      </c>
      <c r="R26">
        <f>'Referrals (PCPP and LGL only)'!A27</f>
        <v>0</v>
      </c>
      <c r="S26">
        <f>'Referrals (PCPP and LGL only)'!B27</f>
        <v>0</v>
      </c>
      <c r="T26">
        <f>'Referrals (PCPP and LGL only)'!C27</f>
        <v>0</v>
      </c>
      <c r="U26">
        <f>'Referrals (PCPP and LGL only)'!D27</f>
        <v>0</v>
      </c>
      <c r="V26">
        <f>'Referrals (PCPP and LGL only)'!E27</f>
        <v>0</v>
      </c>
      <c r="W26">
        <f>'Referrals (PCPP and LGL only)'!F27</f>
        <v>0</v>
      </c>
      <c r="X26">
        <f>'Referrals (PCPP and LGL only)'!G27</f>
        <v>0</v>
      </c>
      <c r="Y26">
        <f>'Referrals (PCPP and LGL only)'!H27</f>
        <v>0</v>
      </c>
      <c r="Z26">
        <f>'Referrals (PCPP and LGL only)'!I27</f>
        <v>0</v>
      </c>
      <c r="AA26">
        <f>Timeline!D36</f>
        <v>0</v>
      </c>
      <c r="AB26">
        <f>Timeline!H36</f>
        <v>0</v>
      </c>
      <c r="AC26" t="str">
        <f>CONCATENATE(COUNTIF(Timeline!L36:AX36,"X")," "&amp;Timeline!$H$8)</f>
        <v>0 </v>
      </c>
      <c r="AD26">
        <f>Budget!H57</f>
        <v>0</v>
      </c>
      <c r="AE26" s="208">
        <f>ROUND(Budget!K57,1)</f>
        <v>0</v>
      </c>
      <c r="AF26">
        <f>Budget!F57</f>
        <v>0</v>
      </c>
      <c r="AH26" t="s">
        <v>261</v>
      </c>
      <c r="AI26" s="207">
        <f>Budget!J57</f>
        <v>0</v>
      </c>
      <c r="AJ26" s="208">
        <f>ROUND(Budget!I57,2)</f>
        <v>0</v>
      </c>
      <c r="AN26">
        <f t="shared" si="0"/>
        <v>0</v>
      </c>
      <c r="AO26">
        <f t="shared" si="1"/>
        <v>0</v>
      </c>
      <c r="AP26">
        <f t="shared" si="2"/>
        <v>0</v>
      </c>
      <c r="AQ26">
        <f t="shared" si="3"/>
        <v>0</v>
      </c>
      <c r="AR26">
        <f t="shared" si="4"/>
        <v>0</v>
      </c>
      <c r="AS26" s="208">
        <f>Budget!L57</f>
        <v>0</v>
      </c>
      <c r="AT26" s="208">
        <f>Budget!M57</f>
        <v>0</v>
      </c>
      <c r="AU26" s="208">
        <f>Budget!N57</f>
        <v>0</v>
      </c>
      <c r="AV26" s="208">
        <f>Budget!O57</f>
        <v>0</v>
      </c>
      <c r="AW26" s="208">
        <f>Budget!P57</f>
        <v>0</v>
      </c>
      <c r="BJ26">
        <f>Budget!$F$14</f>
        <v>1</v>
      </c>
    </row>
    <row r="27" spans="11:62" ht="15">
      <c r="K27">
        <f>'Goals and Objectives'!A30</f>
        <v>0</v>
      </c>
      <c r="L27">
        <f>'Goals and Objectives'!B30</f>
        <v>0</v>
      </c>
      <c r="M27">
        <f>'Goals and Objectives'!C30</f>
        <v>0</v>
      </c>
      <c r="N27">
        <f>'Goals and Objectives'!D30</f>
        <v>0</v>
      </c>
      <c r="O27">
        <f>'Goals and Objectives'!E30</f>
        <v>0</v>
      </c>
      <c r="P27">
        <f>'Final Results and Narrative'!F29</f>
        <v>0</v>
      </c>
      <c r="Q27">
        <f>'Final Results and Narrative'!G29</f>
        <v>0</v>
      </c>
      <c r="R27">
        <f>'Referrals (PCPP and LGL only)'!A28</f>
        <v>0</v>
      </c>
      <c r="S27">
        <f>'Referrals (PCPP and LGL only)'!B28</f>
        <v>0</v>
      </c>
      <c r="T27">
        <f>'Referrals (PCPP and LGL only)'!C28</f>
        <v>0</v>
      </c>
      <c r="U27">
        <f>'Referrals (PCPP and LGL only)'!D28</f>
        <v>0</v>
      </c>
      <c r="V27">
        <f>'Referrals (PCPP and LGL only)'!E28</f>
        <v>0</v>
      </c>
      <c r="W27">
        <f>'Referrals (PCPP and LGL only)'!F28</f>
        <v>0</v>
      </c>
      <c r="X27">
        <f>'Referrals (PCPP and LGL only)'!G28</f>
        <v>0</v>
      </c>
      <c r="Y27">
        <f>'Referrals (PCPP and LGL only)'!H28</f>
        <v>0</v>
      </c>
      <c r="Z27">
        <f>'Referrals (PCPP and LGL only)'!I28</f>
        <v>0</v>
      </c>
      <c r="AA27">
        <f>Timeline!D37</f>
        <v>0</v>
      </c>
      <c r="AB27">
        <f>Timeline!H37</f>
        <v>0</v>
      </c>
      <c r="AC27" t="str">
        <f>CONCATENATE(COUNTIF(Timeline!L37:AX37,"X")," "&amp;Timeline!$H$8)</f>
        <v>0 </v>
      </c>
      <c r="AD27">
        <f>Budget!H58</f>
        <v>0</v>
      </c>
      <c r="AE27" s="208">
        <f>ROUND(Budget!K58,1)</f>
        <v>0</v>
      </c>
      <c r="AF27">
        <f>Budget!F58</f>
        <v>0</v>
      </c>
      <c r="AH27" t="s">
        <v>261</v>
      </c>
      <c r="AI27" s="207">
        <f>Budget!J58</f>
        <v>0</v>
      </c>
      <c r="AJ27" s="208">
        <f>ROUND(Budget!I58,2)</f>
        <v>0</v>
      </c>
      <c r="AN27">
        <f t="shared" si="0"/>
        <v>0</v>
      </c>
      <c r="AO27">
        <f t="shared" si="1"/>
        <v>0</v>
      </c>
      <c r="AP27">
        <f t="shared" si="2"/>
        <v>0</v>
      </c>
      <c r="AQ27">
        <f t="shared" si="3"/>
        <v>0</v>
      </c>
      <c r="AR27">
        <f t="shared" si="4"/>
        <v>0</v>
      </c>
      <c r="AS27" s="208">
        <f>Budget!L58</f>
        <v>0</v>
      </c>
      <c r="AT27" s="208">
        <f>Budget!M58</f>
        <v>0</v>
      </c>
      <c r="AU27" s="208">
        <f>Budget!N58</f>
        <v>0</v>
      </c>
      <c r="AV27" s="208">
        <f>Budget!O58</f>
        <v>0</v>
      </c>
      <c r="AW27" s="208">
        <f>Budget!P58</f>
        <v>0</v>
      </c>
      <c r="BJ27">
        <f>Budget!$F$14</f>
        <v>1</v>
      </c>
    </row>
    <row r="28" spans="11:62" ht="15">
      <c r="K28">
        <f>'Goals and Objectives'!A31</f>
        <v>0</v>
      </c>
      <c r="L28">
        <f>'Goals and Objectives'!B31</f>
        <v>0</v>
      </c>
      <c r="M28">
        <f>'Goals and Objectives'!C31</f>
        <v>0</v>
      </c>
      <c r="N28">
        <f>'Goals and Objectives'!D31</f>
        <v>0</v>
      </c>
      <c r="O28">
        <f>'Goals and Objectives'!E31</f>
        <v>0</v>
      </c>
      <c r="P28">
        <f>'Final Results and Narrative'!F30</f>
        <v>0</v>
      </c>
      <c r="Q28">
        <f>'Final Results and Narrative'!G30</f>
        <v>0</v>
      </c>
      <c r="R28">
        <f>'Referrals (PCPP and LGL only)'!A29</f>
        <v>0</v>
      </c>
      <c r="S28">
        <f>'Referrals (PCPP and LGL only)'!B29</f>
        <v>0</v>
      </c>
      <c r="T28">
        <f>'Referrals (PCPP and LGL only)'!C29</f>
        <v>0</v>
      </c>
      <c r="U28">
        <f>'Referrals (PCPP and LGL only)'!D29</f>
        <v>0</v>
      </c>
      <c r="V28">
        <f>'Referrals (PCPP and LGL only)'!E29</f>
        <v>0</v>
      </c>
      <c r="W28">
        <f>'Referrals (PCPP and LGL only)'!F29</f>
        <v>0</v>
      </c>
      <c r="X28">
        <f>'Referrals (PCPP and LGL only)'!G29</f>
        <v>0</v>
      </c>
      <c r="Y28">
        <f>'Referrals (PCPP and LGL only)'!H29</f>
        <v>0</v>
      </c>
      <c r="Z28">
        <f>'Referrals (PCPP and LGL only)'!I29</f>
        <v>0</v>
      </c>
      <c r="AA28">
        <f>Timeline!D38</f>
        <v>0</v>
      </c>
      <c r="AB28">
        <f>Timeline!H38</f>
        <v>0</v>
      </c>
      <c r="AC28" t="str">
        <f>CONCATENATE(COUNTIF(Timeline!L38:AX38,"X")," "&amp;Timeline!$H$8)</f>
        <v>0 </v>
      </c>
      <c r="AD28">
        <f>Budget!H59</f>
        <v>0</v>
      </c>
      <c r="AE28" s="208">
        <f>ROUND(Budget!K59,1)</f>
        <v>0</v>
      </c>
      <c r="AF28">
        <f>Budget!F59</f>
        <v>0</v>
      </c>
      <c r="AH28" t="s">
        <v>261</v>
      </c>
      <c r="AI28" s="207">
        <f>Budget!J59</f>
        <v>0</v>
      </c>
      <c r="AJ28" s="208">
        <f>ROUND(Budget!I59,2)</f>
        <v>0</v>
      </c>
      <c r="AN28">
        <f t="shared" si="0"/>
        <v>0</v>
      </c>
      <c r="AO28">
        <f t="shared" si="1"/>
        <v>0</v>
      </c>
      <c r="AP28">
        <f t="shared" si="2"/>
        <v>0</v>
      </c>
      <c r="AQ28">
        <f t="shared" si="3"/>
        <v>0</v>
      </c>
      <c r="AR28">
        <f t="shared" si="4"/>
        <v>0</v>
      </c>
      <c r="AS28" s="208">
        <f>Budget!L59</f>
        <v>0</v>
      </c>
      <c r="AT28" s="208">
        <f>Budget!M59</f>
        <v>0</v>
      </c>
      <c r="AU28" s="208">
        <f>Budget!N59</f>
        <v>0</v>
      </c>
      <c r="AV28" s="208">
        <f>Budget!O59</f>
        <v>0</v>
      </c>
      <c r="AW28" s="208">
        <f>Budget!P59</f>
        <v>0</v>
      </c>
      <c r="BJ28">
        <f>Budget!$F$14</f>
        <v>1</v>
      </c>
    </row>
    <row r="29" spans="11:62" ht="15">
      <c r="K29">
        <f>'Goals and Objectives'!A32</f>
        <v>0</v>
      </c>
      <c r="L29">
        <f>'Goals and Objectives'!B32</f>
        <v>0</v>
      </c>
      <c r="M29">
        <f>'Goals and Objectives'!C32</f>
        <v>0</v>
      </c>
      <c r="N29">
        <f>'Goals and Objectives'!D32</f>
        <v>0</v>
      </c>
      <c r="O29">
        <f>'Goals and Objectives'!E32</f>
        <v>0</v>
      </c>
      <c r="P29">
        <f>'Final Results and Narrative'!F31</f>
        <v>0</v>
      </c>
      <c r="Q29">
        <f>'Final Results and Narrative'!G31</f>
        <v>0</v>
      </c>
      <c r="R29">
        <f>'Referrals (PCPP and LGL only)'!A30</f>
        <v>0</v>
      </c>
      <c r="S29">
        <f>'Referrals (PCPP and LGL only)'!B30</f>
        <v>0</v>
      </c>
      <c r="T29">
        <f>'Referrals (PCPP and LGL only)'!C30</f>
        <v>0</v>
      </c>
      <c r="U29">
        <f>'Referrals (PCPP and LGL only)'!D30</f>
        <v>0</v>
      </c>
      <c r="V29">
        <f>'Referrals (PCPP and LGL only)'!E30</f>
        <v>0</v>
      </c>
      <c r="W29">
        <f>'Referrals (PCPP and LGL only)'!F30</f>
        <v>0</v>
      </c>
      <c r="X29">
        <f>'Referrals (PCPP and LGL only)'!G30</f>
        <v>0</v>
      </c>
      <c r="Y29">
        <f>'Referrals (PCPP and LGL only)'!H30</f>
        <v>0</v>
      </c>
      <c r="Z29">
        <f>'Referrals (PCPP and LGL only)'!I30</f>
        <v>0</v>
      </c>
      <c r="AA29">
        <f>Timeline!D39</f>
        <v>0</v>
      </c>
      <c r="AB29">
        <f>Timeline!H39</f>
        <v>0</v>
      </c>
      <c r="AC29" t="str">
        <f>CONCATENATE(COUNTIF(Timeline!L39:AX39,"X")," "&amp;Timeline!$H$8)</f>
        <v>0 </v>
      </c>
      <c r="AD29">
        <f>Budget!H60</f>
        <v>0</v>
      </c>
      <c r="AE29" s="208">
        <f>ROUND(Budget!K60,1)</f>
        <v>0</v>
      </c>
      <c r="AF29">
        <f>Budget!F60</f>
        <v>0</v>
      </c>
      <c r="AH29" t="s">
        <v>261</v>
      </c>
      <c r="AI29" s="207">
        <f>Budget!J60</f>
        <v>0</v>
      </c>
      <c r="AJ29" s="208">
        <f>ROUND(Budget!I60,2)</f>
        <v>0</v>
      </c>
      <c r="AN29">
        <f t="shared" si="0"/>
        <v>0</v>
      </c>
      <c r="AO29">
        <f t="shared" si="1"/>
        <v>0</v>
      </c>
      <c r="AP29">
        <f t="shared" si="2"/>
        <v>0</v>
      </c>
      <c r="AQ29">
        <f t="shared" si="3"/>
        <v>0</v>
      </c>
      <c r="AR29">
        <f t="shared" si="4"/>
        <v>0</v>
      </c>
      <c r="AS29" s="208">
        <f>Budget!L60</f>
        <v>0</v>
      </c>
      <c r="AT29" s="208">
        <f>Budget!M60</f>
        <v>0</v>
      </c>
      <c r="AU29" s="208">
        <f>Budget!N60</f>
        <v>0</v>
      </c>
      <c r="AV29" s="208">
        <f>Budget!O60</f>
        <v>0</v>
      </c>
      <c r="AW29" s="208">
        <f>Budget!P60</f>
        <v>0</v>
      </c>
      <c r="BJ29">
        <f>Budget!$F$14</f>
        <v>1</v>
      </c>
    </row>
    <row r="30" spans="11:62" ht="15">
      <c r="K30">
        <f>'Goals and Objectives'!A33</f>
        <v>0</v>
      </c>
      <c r="L30">
        <f>'Goals and Objectives'!B33</f>
        <v>0</v>
      </c>
      <c r="M30">
        <f>'Goals and Objectives'!C33</f>
        <v>0</v>
      </c>
      <c r="N30">
        <f>'Goals and Objectives'!D33</f>
        <v>0</v>
      </c>
      <c r="O30">
        <f>'Goals and Objectives'!E33</f>
        <v>0</v>
      </c>
      <c r="P30">
        <f>'Final Results and Narrative'!F32</f>
        <v>0</v>
      </c>
      <c r="Q30">
        <f>'Final Results and Narrative'!G32</f>
        <v>0</v>
      </c>
      <c r="R30">
        <f>'Referrals (PCPP and LGL only)'!A31</f>
        <v>0</v>
      </c>
      <c r="S30">
        <f>'Referrals (PCPP and LGL only)'!B31</f>
        <v>0</v>
      </c>
      <c r="T30">
        <f>'Referrals (PCPP and LGL only)'!C31</f>
        <v>0</v>
      </c>
      <c r="U30">
        <f>'Referrals (PCPP and LGL only)'!D31</f>
        <v>0</v>
      </c>
      <c r="V30">
        <f>'Referrals (PCPP and LGL only)'!E31</f>
        <v>0</v>
      </c>
      <c r="W30">
        <f>'Referrals (PCPP and LGL only)'!F31</f>
        <v>0</v>
      </c>
      <c r="X30">
        <f>'Referrals (PCPP and LGL only)'!G31</f>
        <v>0</v>
      </c>
      <c r="Y30">
        <f>'Referrals (PCPP and LGL only)'!H31</f>
        <v>0</v>
      </c>
      <c r="Z30">
        <f>'Referrals (PCPP and LGL only)'!I31</f>
        <v>0</v>
      </c>
      <c r="AA30">
        <f>Timeline!D40</f>
        <v>0</v>
      </c>
      <c r="AB30">
        <f>Timeline!H40</f>
        <v>0</v>
      </c>
      <c r="AC30" t="str">
        <f>CONCATENATE(COUNTIF(Timeline!L40:AX40,"X")," "&amp;Timeline!$H$8)</f>
        <v>0 </v>
      </c>
      <c r="AD30">
        <f>Budget!H61</f>
        <v>0</v>
      </c>
      <c r="AE30" s="208">
        <f>ROUND(Budget!K61,1)</f>
        <v>0</v>
      </c>
      <c r="AF30">
        <f>Budget!F61</f>
        <v>0</v>
      </c>
      <c r="AH30" t="s">
        <v>261</v>
      </c>
      <c r="AI30" s="207">
        <f>Budget!J61</f>
        <v>0</v>
      </c>
      <c r="AJ30" s="208">
        <f>ROUND(Budget!I61,2)</f>
        <v>0</v>
      </c>
      <c r="AN30">
        <f t="shared" si="0"/>
        <v>0</v>
      </c>
      <c r="AO30">
        <f t="shared" si="1"/>
        <v>0</v>
      </c>
      <c r="AP30">
        <f t="shared" si="2"/>
        <v>0</v>
      </c>
      <c r="AQ30">
        <f t="shared" si="3"/>
        <v>0</v>
      </c>
      <c r="AR30">
        <f t="shared" si="4"/>
        <v>0</v>
      </c>
      <c r="AS30" s="208">
        <f>Budget!L61</f>
        <v>0</v>
      </c>
      <c r="AT30" s="208">
        <f>Budget!M61</f>
        <v>0</v>
      </c>
      <c r="AU30" s="208">
        <f>Budget!N61</f>
        <v>0</v>
      </c>
      <c r="AV30" s="208">
        <f>Budget!O61</f>
        <v>0</v>
      </c>
      <c r="AW30" s="208">
        <f>Budget!P61</f>
        <v>0</v>
      </c>
      <c r="BJ30">
        <f>Budget!$F$14</f>
        <v>1</v>
      </c>
    </row>
    <row r="31" spans="11:62" ht="15">
      <c r="K31">
        <f>'Goals and Objectives'!A34</f>
        <v>0</v>
      </c>
      <c r="L31">
        <f>'Goals and Objectives'!B34</f>
        <v>0</v>
      </c>
      <c r="M31">
        <f>'Goals and Objectives'!C34</f>
        <v>0</v>
      </c>
      <c r="N31">
        <f>'Goals and Objectives'!D34</f>
        <v>0</v>
      </c>
      <c r="O31">
        <f>'Goals and Objectives'!E34</f>
        <v>0</v>
      </c>
      <c r="P31">
        <f>'Final Results and Narrative'!F33</f>
        <v>0</v>
      </c>
      <c r="Q31">
        <f>'Final Results and Narrative'!G33</f>
        <v>0</v>
      </c>
      <c r="R31">
        <f>'Referrals (PCPP and LGL only)'!A32</f>
        <v>0</v>
      </c>
      <c r="S31">
        <f>'Referrals (PCPP and LGL only)'!B32</f>
        <v>0</v>
      </c>
      <c r="T31">
        <f>'Referrals (PCPP and LGL only)'!C32</f>
        <v>0</v>
      </c>
      <c r="U31">
        <f>'Referrals (PCPP and LGL only)'!D32</f>
        <v>0</v>
      </c>
      <c r="V31">
        <f>'Referrals (PCPP and LGL only)'!E32</f>
        <v>0</v>
      </c>
      <c r="W31">
        <f>'Referrals (PCPP and LGL only)'!F32</f>
        <v>0</v>
      </c>
      <c r="X31">
        <f>'Referrals (PCPP and LGL only)'!G32</f>
        <v>0</v>
      </c>
      <c r="Y31">
        <f>'Referrals (PCPP and LGL only)'!H32</f>
        <v>0</v>
      </c>
      <c r="Z31">
        <f>'Referrals (PCPP and LGL only)'!I32</f>
        <v>0</v>
      </c>
      <c r="AA31">
        <f>Timeline!D41</f>
        <v>0</v>
      </c>
      <c r="AB31">
        <f>Timeline!H41</f>
        <v>0</v>
      </c>
      <c r="AC31" t="str">
        <f>CONCATENATE(COUNTIF(Timeline!L41:AX41,"X")," "&amp;Timeline!$H$8)</f>
        <v>0 </v>
      </c>
      <c r="AD31">
        <f>Budget!H62</f>
        <v>0</v>
      </c>
      <c r="AE31" s="208">
        <f>ROUND(Budget!K62,1)</f>
        <v>0</v>
      </c>
      <c r="AF31">
        <f>Budget!F62</f>
        <v>0</v>
      </c>
      <c r="AH31" t="s">
        <v>261</v>
      </c>
      <c r="AI31" s="207">
        <f>Budget!J62</f>
        <v>0</v>
      </c>
      <c r="AJ31" s="208">
        <f>ROUND(Budget!I62,2)</f>
        <v>0</v>
      </c>
      <c r="AN31">
        <f t="shared" si="0"/>
        <v>0</v>
      </c>
      <c r="AO31">
        <f t="shared" si="1"/>
        <v>0</v>
      </c>
      <c r="AP31">
        <f t="shared" si="2"/>
        <v>0</v>
      </c>
      <c r="AQ31">
        <f t="shared" si="3"/>
        <v>0</v>
      </c>
      <c r="AR31">
        <f t="shared" si="4"/>
        <v>0</v>
      </c>
      <c r="AS31" s="208">
        <f>Budget!L62</f>
        <v>0</v>
      </c>
      <c r="AT31" s="208">
        <f>Budget!M62</f>
        <v>0</v>
      </c>
      <c r="AU31" s="208">
        <f>Budget!N62</f>
        <v>0</v>
      </c>
      <c r="AV31" s="208">
        <f>Budget!O62</f>
        <v>0</v>
      </c>
      <c r="AW31" s="208">
        <f>Budget!P62</f>
        <v>0</v>
      </c>
      <c r="BJ31">
        <f>Budget!$F$14</f>
        <v>1</v>
      </c>
    </row>
    <row r="32" spans="11:62" ht="15">
      <c r="K32">
        <f>'Goals and Objectives'!A35</f>
        <v>0</v>
      </c>
      <c r="L32">
        <f>'Goals and Objectives'!B35</f>
        <v>0</v>
      </c>
      <c r="M32">
        <f>'Goals and Objectives'!C35</f>
        <v>0</v>
      </c>
      <c r="N32">
        <f>'Goals and Objectives'!D35</f>
        <v>0</v>
      </c>
      <c r="O32">
        <f>'Goals and Objectives'!E35</f>
        <v>0</v>
      </c>
      <c r="P32">
        <f>'Final Results and Narrative'!F34</f>
        <v>0</v>
      </c>
      <c r="Q32">
        <f>'Final Results and Narrative'!G34</f>
        <v>0</v>
      </c>
      <c r="R32">
        <f>'Referrals (PCPP and LGL only)'!A33</f>
        <v>0</v>
      </c>
      <c r="S32">
        <f>'Referrals (PCPP and LGL only)'!B33</f>
        <v>0</v>
      </c>
      <c r="T32">
        <f>'Referrals (PCPP and LGL only)'!C33</f>
        <v>0</v>
      </c>
      <c r="U32">
        <f>'Referrals (PCPP and LGL only)'!D33</f>
        <v>0</v>
      </c>
      <c r="V32">
        <f>'Referrals (PCPP and LGL only)'!E33</f>
        <v>0</v>
      </c>
      <c r="W32">
        <f>'Referrals (PCPP and LGL only)'!F33</f>
        <v>0</v>
      </c>
      <c r="X32">
        <f>'Referrals (PCPP and LGL only)'!G33</f>
        <v>0</v>
      </c>
      <c r="Y32">
        <f>'Referrals (PCPP and LGL only)'!H33</f>
        <v>0</v>
      </c>
      <c r="Z32">
        <f>'Referrals (PCPP and LGL only)'!I33</f>
        <v>0</v>
      </c>
      <c r="AA32">
        <f>Timeline!D42</f>
        <v>0</v>
      </c>
      <c r="AB32">
        <f>Timeline!H42</f>
        <v>0</v>
      </c>
      <c r="AC32" t="str">
        <f>CONCATENATE(COUNTIF(Timeline!L42:AX42,"X")," "&amp;Timeline!$H$8)</f>
        <v>0 </v>
      </c>
      <c r="AD32">
        <f>Budget!H63</f>
        <v>0</v>
      </c>
      <c r="AE32" s="208">
        <f>ROUND(Budget!K63,1)</f>
        <v>0</v>
      </c>
      <c r="AF32">
        <f>Budget!F63</f>
        <v>0</v>
      </c>
      <c r="AH32" t="s">
        <v>261</v>
      </c>
      <c r="AI32" s="207">
        <f>Budget!J63</f>
        <v>0</v>
      </c>
      <c r="AJ32" s="208">
        <f>ROUND(Budget!I63,2)</f>
        <v>0</v>
      </c>
      <c r="AN32">
        <f t="shared" si="0"/>
        <v>0</v>
      </c>
      <c r="AO32">
        <f t="shared" si="1"/>
        <v>0</v>
      </c>
      <c r="AP32">
        <f t="shared" si="2"/>
        <v>0</v>
      </c>
      <c r="AQ32">
        <f t="shared" si="3"/>
        <v>0</v>
      </c>
      <c r="AR32">
        <f t="shared" si="4"/>
        <v>0</v>
      </c>
      <c r="AS32" s="208">
        <f>Budget!L63</f>
        <v>0</v>
      </c>
      <c r="AT32" s="208">
        <f>Budget!M63</f>
        <v>0</v>
      </c>
      <c r="AU32" s="208">
        <f>Budget!N63</f>
        <v>0</v>
      </c>
      <c r="AV32" s="208">
        <f>Budget!O63</f>
        <v>0</v>
      </c>
      <c r="AW32" s="208">
        <f>Budget!P63</f>
        <v>0</v>
      </c>
      <c r="BJ32">
        <f>Budget!$F$14</f>
        <v>1</v>
      </c>
    </row>
    <row r="33" spans="11:62" ht="15">
      <c r="K33">
        <f>'Goals and Objectives'!A36</f>
        <v>0</v>
      </c>
      <c r="L33">
        <f>'Goals and Objectives'!B36</f>
        <v>0</v>
      </c>
      <c r="M33">
        <f>'Goals and Objectives'!C36</f>
        <v>0</v>
      </c>
      <c r="N33">
        <f>'Goals and Objectives'!D36</f>
        <v>0</v>
      </c>
      <c r="O33">
        <f>'Goals and Objectives'!E36</f>
        <v>0</v>
      </c>
      <c r="P33">
        <f>'Final Results and Narrative'!F35</f>
        <v>0</v>
      </c>
      <c r="Q33">
        <f>'Final Results and Narrative'!G35</f>
        <v>0</v>
      </c>
      <c r="R33">
        <f>'Referrals (PCPP and LGL only)'!A34</f>
        <v>0</v>
      </c>
      <c r="S33">
        <f>'Referrals (PCPP and LGL only)'!B34</f>
        <v>0</v>
      </c>
      <c r="T33">
        <f>'Referrals (PCPP and LGL only)'!C34</f>
        <v>0</v>
      </c>
      <c r="U33">
        <f>'Referrals (PCPP and LGL only)'!D34</f>
        <v>0</v>
      </c>
      <c r="V33">
        <f>'Referrals (PCPP and LGL only)'!E34</f>
        <v>0</v>
      </c>
      <c r="W33">
        <f>'Referrals (PCPP and LGL only)'!F34</f>
        <v>0</v>
      </c>
      <c r="X33">
        <f>'Referrals (PCPP and LGL only)'!G34</f>
        <v>0</v>
      </c>
      <c r="Y33">
        <f>'Referrals (PCPP and LGL only)'!H34</f>
        <v>0</v>
      </c>
      <c r="Z33">
        <f>'Referrals (PCPP and LGL only)'!I34</f>
        <v>0</v>
      </c>
      <c r="AA33">
        <f>Timeline!D43</f>
        <v>0</v>
      </c>
      <c r="AB33">
        <f>Timeline!H43</f>
        <v>0</v>
      </c>
      <c r="AC33" t="str">
        <f>CONCATENATE(COUNTIF(Timeline!L43:AX43,"X")," "&amp;Timeline!$H$8)</f>
        <v>0 </v>
      </c>
      <c r="AD33">
        <f>Budget!H64</f>
        <v>0</v>
      </c>
      <c r="AE33" s="208">
        <f>ROUND(Budget!K64,1)</f>
        <v>0</v>
      </c>
      <c r="AF33">
        <f>Budget!F64</f>
        <v>0</v>
      </c>
      <c r="AH33" t="s">
        <v>261</v>
      </c>
      <c r="AI33" s="207">
        <f>Budget!J64</f>
        <v>0</v>
      </c>
      <c r="AJ33" s="208">
        <f>ROUND(Budget!I64,2)</f>
        <v>0</v>
      </c>
      <c r="AN33">
        <f t="shared" si="0"/>
        <v>0</v>
      </c>
      <c r="AO33">
        <f t="shared" si="1"/>
        <v>0</v>
      </c>
      <c r="AP33">
        <f t="shared" si="2"/>
        <v>0</v>
      </c>
      <c r="AQ33">
        <f t="shared" si="3"/>
        <v>0</v>
      </c>
      <c r="AR33">
        <f t="shared" si="4"/>
        <v>0</v>
      </c>
      <c r="AS33" s="208">
        <f>Budget!L64</f>
        <v>0</v>
      </c>
      <c r="AT33" s="208">
        <f>Budget!M64</f>
        <v>0</v>
      </c>
      <c r="AU33" s="208">
        <f>Budget!N64</f>
        <v>0</v>
      </c>
      <c r="AV33" s="208">
        <f>Budget!O64</f>
        <v>0</v>
      </c>
      <c r="AW33" s="208">
        <f>Budget!P64</f>
        <v>0</v>
      </c>
      <c r="BJ33">
        <f>Budget!$F$14</f>
        <v>1</v>
      </c>
    </row>
    <row r="34" spans="11:62" ht="15">
      <c r="K34">
        <f>'Goals and Objectives'!A37</f>
        <v>0</v>
      </c>
      <c r="L34">
        <f>'Goals and Objectives'!B37</f>
        <v>0</v>
      </c>
      <c r="M34">
        <f>'Goals and Objectives'!C37</f>
        <v>0</v>
      </c>
      <c r="N34">
        <f>'Goals and Objectives'!D37</f>
        <v>0</v>
      </c>
      <c r="O34">
        <f>'Goals and Objectives'!E37</f>
        <v>0</v>
      </c>
      <c r="P34">
        <f>'Final Results and Narrative'!F36</f>
        <v>0</v>
      </c>
      <c r="Q34">
        <f>'Final Results and Narrative'!G36</f>
        <v>0</v>
      </c>
      <c r="R34">
        <f>'Referrals (PCPP and LGL only)'!A35</f>
        <v>0</v>
      </c>
      <c r="S34">
        <f>'Referrals (PCPP and LGL only)'!B35</f>
        <v>0</v>
      </c>
      <c r="T34">
        <f>'Referrals (PCPP and LGL only)'!C35</f>
        <v>0</v>
      </c>
      <c r="U34">
        <f>'Referrals (PCPP and LGL only)'!D35</f>
        <v>0</v>
      </c>
      <c r="V34">
        <f>'Referrals (PCPP and LGL only)'!E35</f>
        <v>0</v>
      </c>
      <c r="W34">
        <f>'Referrals (PCPP and LGL only)'!F35</f>
        <v>0</v>
      </c>
      <c r="X34">
        <f>'Referrals (PCPP and LGL only)'!G35</f>
        <v>0</v>
      </c>
      <c r="Y34">
        <f>'Referrals (PCPP and LGL only)'!H35</f>
        <v>0</v>
      </c>
      <c r="Z34">
        <f>'Referrals (PCPP and LGL only)'!I35</f>
        <v>0</v>
      </c>
      <c r="AA34">
        <f>Timeline!D44</f>
        <v>0</v>
      </c>
      <c r="AB34">
        <f>Timeline!H44</f>
        <v>0</v>
      </c>
      <c r="AC34" t="str">
        <f>CONCATENATE(COUNTIF(Timeline!L44:AX44,"X")," "&amp;Timeline!$H$8)</f>
        <v>0 </v>
      </c>
      <c r="AD34">
        <f>Budget!H65</f>
        <v>0</v>
      </c>
      <c r="AE34" s="208">
        <f>ROUND(Budget!K65,1)</f>
        <v>0</v>
      </c>
      <c r="AF34">
        <f>Budget!F65</f>
        <v>0</v>
      </c>
      <c r="AH34" t="s">
        <v>261</v>
      </c>
      <c r="AI34" s="207">
        <f>Budget!J65</f>
        <v>0</v>
      </c>
      <c r="AJ34" s="208">
        <f>ROUND(Budget!I65,2)</f>
        <v>0</v>
      </c>
      <c r="AN34">
        <f t="shared" si="0"/>
        <v>0</v>
      </c>
      <c r="AO34">
        <f t="shared" si="1"/>
        <v>0</v>
      </c>
      <c r="AP34">
        <f t="shared" si="2"/>
        <v>0</v>
      </c>
      <c r="AQ34">
        <f t="shared" si="3"/>
        <v>0</v>
      </c>
      <c r="AR34">
        <f t="shared" si="4"/>
        <v>0</v>
      </c>
      <c r="AS34" s="208">
        <f>Budget!L65</f>
        <v>0</v>
      </c>
      <c r="AT34" s="208">
        <f>Budget!M65</f>
        <v>0</v>
      </c>
      <c r="AU34" s="208">
        <f>Budget!N65</f>
        <v>0</v>
      </c>
      <c r="AV34" s="208">
        <f>Budget!O65</f>
        <v>0</v>
      </c>
      <c r="AW34" s="208">
        <f>Budget!P65</f>
        <v>0</v>
      </c>
      <c r="BJ34">
        <f>Budget!$F$14</f>
        <v>1</v>
      </c>
    </row>
    <row r="35" spans="11:62" ht="15">
      <c r="K35">
        <f>'Goals and Objectives'!A38</f>
        <v>0</v>
      </c>
      <c r="L35">
        <f>'Goals and Objectives'!B38</f>
        <v>0</v>
      </c>
      <c r="M35">
        <f>'Goals and Objectives'!C38</f>
        <v>0</v>
      </c>
      <c r="N35">
        <f>'Goals and Objectives'!D38</f>
        <v>0</v>
      </c>
      <c r="O35">
        <f>'Goals and Objectives'!E38</f>
        <v>0</v>
      </c>
      <c r="P35">
        <f>'Final Results and Narrative'!F37</f>
        <v>0</v>
      </c>
      <c r="Q35">
        <f>'Final Results and Narrative'!G37</f>
        <v>0</v>
      </c>
      <c r="R35">
        <f>'Referrals (PCPP and LGL only)'!A36</f>
        <v>0</v>
      </c>
      <c r="S35">
        <f>'Referrals (PCPP and LGL only)'!B36</f>
        <v>0</v>
      </c>
      <c r="T35">
        <f>'Referrals (PCPP and LGL only)'!C36</f>
        <v>0</v>
      </c>
      <c r="U35">
        <f>'Referrals (PCPP and LGL only)'!D36</f>
        <v>0</v>
      </c>
      <c r="V35">
        <f>'Referrals (PCPP and LGL only)'!E36</f>
        <v>0</v>
      </c>
      <c r="W35">
        <f>'Referrals (PCPP and LGL only)'!F36</f>
        <v>0</v>
      </c>
      <c r="X35">
        <f>'Referrals (PCPP and LGL only)'!G36</f>
        <v>0</v>
      </c>
      <c r="Y35">
        <f>'Referrals (PCPP and LGL only)'!H36</f>
        <v>0</v>
      </c>
      <c r="Z35">
        <f>'Referrals (PCPP and LGL only)'!I36</f>
        <v>0</v>
      </c>
      <c r="AA35">
        <f>Timeline!D45</f>
        <v>0</v>
      </c>
      <c r="AB35">
        <f>Timeline!H45</f>
        <v>0</v>
      </c>
      <c r="AC35" t="str">
        <f>CONCATENATE(COUNTIF(Timeline!L45:AX45,"X")," "&amp;Timeline!$H$8)</f>
        <v>0 </v>
      </c>
      <c r="AD35">
        <f>Budget!H66</f>
        <v>0</v>
      </c>
      <c r="AE35" s="208">
        <f>ROUND(Budget!K66,1)</f>
        <v>0</v>
      </c>
      <c r="AF35">
        <f>Budget!F66</f>
        <v>0</v>
      </c>
      <c r="AH35" t="s">
        <v>261</v>
      </c>
      <c r="AI35" s="207">
        <f>Budget!J66</f>
        <v>0</v>
      </c>
      <c r="AJ35" s="208">
        <f>ROUND(Budget!I66,2)</f>
        <v>0</v>
      </c>
      <c r="AN35">
        <f t="shared" si="0"/>
        <v>0</v>
      </c>
      <c r="AO35">
        <f t="shared" si="1"/>
        <v>0</v>
      </c>
      <c r="AP35">
        <f t="shared" si="2"/>
        <v>0</v>
      </c>
      <c r="AQ35">
        <f t="shared" si="3"/>
        <v>0</v>
      </c>
      <c r="AR35">
        <f t="shared" si="4"/>
        <v>0</v>
      </c>
      <c r="AS35" s="208">
        <f>Budget!L66</f>
        <v>0</v>
      </c>
      <c r="AT35" s="208">
        <f>Budget!M66</f>
        <v>0</v>
      </c>
      <c r="AU35" s="208">
        <f>Budget!N66</f>
        <v>0</v>
      </c>
      <c r="AV35" s="208">
        <f>Budget!O66</f>
        <v>0</v>
      </c>
      <c r="AW35" s="208">
        <f>Budget!P66</f>
        <v>0</v>
      </c>
      <c r="BJ35">
        <f>Budget!$F$14</f>
        <v>1</v>
      </c>
    </row>
    <row r="36" spans="11:62" ht="15">
      <c r="K36">
        <f>'Goals and Objectives'!A39</f>
        <v>0</v>
      </c>
      <c r="L36">
        <f>'Goals and Objectives'!B39</f>
        <v>0</v>
      </c>
      <c r="M36">
        <f>'Goals and Objectives'!C39</f>
        <v>0</v>
      </c>
      <c r="N36">
        <f>'Goals and Objectives'!D39</f>
        <v>0</v>
      </c>
      <c r="O36">
        <f>'Goals and Objectives'!E39</f>
        <v>0</v>
      </c>
      <c r="P36">
        <f>'Final Results and Narrative'!F38</f>
        <v>0</v>
      </c>
      <c r="Q36">
        <f>'Final Results and Narrative'!G38</f>
        <v>0</v>
      </c>
      <c r="R36">
        <f>'Referrals (PCPP and LGL only)'!A37</f>
        <v>0</v>
      </c>
      <c r="S36">
        <f>'Referrals (PCPP and LGL only)'!B37</f>
        <v>0</v>
      </c>
      <c r="T36">
        <f>'Referrals (PCPP and LGL only)'!C37</f>
        <v>0</v>
      </c>
      <c r="U36">
        <f>'Referrals (PCPP and LGL only)'!D37</f>
        <v>0</v>
      </c>
      <c r="V36">
        <f>'Referrals (PCPP and LGL only)'!E37</f>
        <v>0</v>
      </c>
      <c r="W36">
        <f>'Referrals (PCPP and LGL only)'!F37</f>
        <v>0</v>
      </c>
      <c r="X36">
        <f>'Referrals (PCPP and LGL only)'!G37</f>
        <v>0</v>
      </c>
      <c r="Y36">
        <f>'Referrals (PCPP and LGL only)'!H37</f>
        <v>0</v>
      </c>
      <c r="Z36">
        <f>'Referrals (PCPP and LGL only)'!I37</f>
        <v>0</v>
      </c>
      <c r="AA36">
        <f>Timeline!D46</f>
        <v>0</v>
      </c>
      <c r="AB36">
        <f>Timeline!H46</f>
        <v>0</v>
      </c>
      <c r="AC36" t="str">
        <f>CONCATENATE(COUNTIF(Timeline!L46:AX46,"X")," "&amp;Timeline!$H$8)</f>
        <v>0 </v>
      </c>
      <c r="AD36">
        <f>Budget!H67</f>
        <v>0</v>
      </c>
      <c r="AE36" s="208">
        <f>ROUND(Budget!K67,1)</f>
        <v>0</v>
      </c>
      <c r="AF36">
        <f>Budget!F67</f>
        <v>0</v>
      </c>
      <c r="AH36" t="s">
        <v>261</v>
      </c>
      <c r="AI36" s="207">
        <f>Budget!J67</f>
        <v>0</v>
      </c>
      <c r="AJ36" s="208">
        <f>ROUND(Budget!I67,2)</f>
        <v>0</v>
      </c>
      <c r="AN36">
        <f t="shared" si="0"/>
        <v>0</v>
      </c>
      <c r="AO36">
        <f t="shared" si="1"/>
        <v>0</v>
      </c>
      <c r="AP36">
        <f t="shared" si="2"/>
        <v>0</v>
      </c>
      <c r="AQ36">
        <f t="shared" si="3"/>
        <v>0</v>
      </c>
      <c r="AR36">
        <f t="shared" si="4"/>
        <v>0</v>
      </c>
      <c r="AS36" s="208">
        <f>Budget!L67</f>
        <v>0</v>
      </c>
      <c r="AT36" s="208">
        <f>Budget!M67</f>
        <v>0</v>
      </c>
      <c r="AU36" s="208">
        <f>Budget!N67</f>
        <v>0</v>
      </c>
      <c r="AV36" s="208">
        <f>Budget!O67</f>
        <v>0</v>
      </c>
      <c r="AW36" s="208">
        <f>Budget!P67</f>
        <v>0</v>
      </c>
      <c r="BJ36">
        <f>Budget!$F$14</f>
        <v>1</v>
      </c>
    </row>
    <row r="37" spans="11:62" ht="15">
      <c r="K37">
        <f>'Goals and Objectives'!A40</f>
        <v>0</v>
      </c>
      <c r="L37">
        <f>'Goals and Objectives'!B40</f>
        <v>0</v>
      </c>
      <c r="M37">
        <f>'Goals and Objectives'!C40</f>
        <v>0</v>
      </c>
      <c r="N37">
        <f>'Goals and Objectives'!D40</f>
        <v>0</v>
      </c>
      <c r="O37">
        <f>'Goals and Objectives'!E40</f>
        <v>0</v>
      </c>
      <c r="P37">
        <f>'Final Results and Narrative'!F39</f>
        <v>0</v>
      </c>
      <c r="Q37">
        <f>'Final Results and Narrative'!G39</f>
        <v>0</v>
      </c>
      <c r="R37">
        <f>'Referrals (PCPP and LGL only)'!A38</f>
        <v>0</v>
      </c>
      <c r="S37">
        <f>'Referrals (PCPP and LGL only)'!B38</f>
        <v>0</v>
      </c>
      <c r="T37">
        <f>'Referrals (PCPP and LGL only)'!C38</f>
        <v>0</v>
      </c>
      <c r="U37">
        <f>'Referrals (PCPP and LGL only)'!D38</f>
        <v>0</v>
      </c>
      <c r="V37">
        <f>'Referrals (PCPP and LGL only)'!E38</f>
        <v>0</v>
      </c>
      <c r="W37">
        <f>'Referrals (PCPP and LGL only)'!F38</f>
        <v>0</v>
      </c>
      <c r="X37">
        <f>'Referrals (PCPP and LGL only)'!G38</f>
        <v>0</v>
      </c>
      <c r="Y37">
        <f>'Referrals (PCPP and LGL only)'!H38</f>
        <v>0</v>
      </c>
      <c r="Z37">
        <f>'Referrals (PCPP and LGL only)'!I38</f>
        <v>0</v>
      </c>
      <c r="AA37">
        <f>Timeline!D47</f>
        <v>0</v>
      </c>
      <c r="AB37">
        <f>Timeline!H47</f>
        <v>0</v>
      </c>
      <c r="AC37" t="str">
        <f>CONCATENATE(COUNTIF(Timeline!L47:AX47,"X")," "&amp;Timeline!$H$8)</f>
        <v>0 </v>
      </c>
      <c r="AD37">
        <f>Budget!H68</f>
        <v>0</v>
      </c>
      <c r="AE37" s="208">
        <f>ROUND(Budget!K68,1)</f>
        <v>0</v>
      </c>
      <c r="AF37">
        <f>Budget!F68</f>
        <v>0</v>
      </c>
      <c r="AH37" t="s">
        <v>261</v>
      </c>
      <c r="AI37" s="207">
        <f>Budget!J68</f>
        <v>0</v>
      </c>
      <c r="AJ37" s="208">
        <f>ROUND(Budget!I68,2)</f>
        <v>0</v>
      </c>
      <c r="AN37">
        <f t="shared" si="0"/>
        <v>0</v>
      </c>
      <c r="AO37">
        <f t="shared" si="1"/>
        <v>0</v>
      </c>
      <c r="AP37">
        <f t="shared" si="2"/>
        <v>0</v>
      </c>
      <c r="AQ37">
        <f t="shared" si="3"/>
        <v>0</v>
      </c>
      <c r="AR37">
        <f t="shared" si="4"/>
        <v>0</v>
      </c>
      <c r="AS37" s="208">
        <f>Budget!L68</f>
        <v>0</v>
      </c>
      <c r="AT37" s="208">
        <f>Budget!M68</f>
        <v>0</v>
      </c>
      <c r="AU37" s="208">
        <f>Budget!N68</f>
        <v>0</v>
      </c>
      <c r="AV37" s="208">
        <f>Budget!O68</f>
        <v>0</v>
      </c>
      <c r="AW37" s="208">
        <f>Budget!P68</f>
        <v>0</v>
      </c>
      <c r="BJ37">
        <f>Budget!$F$14</f>
        <v>1</v>
      </c>
    </row>
    <row r="38" spans="11:62" ht="15">
      <c r="K38">
        <f>'Goals and Objectives'!A41</f>
        <v>0</v>
      </c>
      <c r="L38">
        <f>'Goals and Objectives'!B41</f>
        <v>0</v>
      </c>
      <c r="M38">
        <f>'Goals and Objectives'!C41</f>
        <v>0</v>
      </c>
      <c r="N38">
        <f>'Goals and Objectives'!D41</f>
        <v>0</v>
      </c>
      <c r="O38">
        <f>'Goals and Objectives'!E41</f>
        <v>0</v>
      </c>
      <c r="P38">
        <f>'Final Results and Narrative'!F40</f>
        <v>0</v>
      </c>
      <c r="Q38">
        <f>'Final Results and Narrative'!G40</f>
        <v>0</v>
      </c>
      <c r="R38">
        <f>'Referrals (PCPP and LGL only)'!A39</f>
        <v>0</v>
      </c>
      <c r="S38">
        <f>'Referrals (PCPP and LGL only)'!B39</f>
        <v>0</v>
      </c>
      <c r="T38">
        <f>'Referrals (PCPP and LGL only)'!C39</f>
        <v>0</v>
      </c>
      <c r="U38">
        <f>'Referrals (PCPP and LGL only)'!D39</f>
        <v>0</v>
      </c>
      <c r="V38">
        <f>'Referrals (PCPP and LGL only)'!E39</f>
        <v>0</v>
      </c>
      <c r="W38">
        <f>'Referrals (PCPP and LGL only)'!F39</f>
        <v>0</v>
      </c>
      <c r="X38">
        <f>'Referrals (PCPP and LGL only)'!G39</f>
        <v>0</v>
      </c>
      <c r="Y38">
        <f>'Referrals (PCPP and LGL only)'!H39</f>
        <v>0</v>
      </c>
      <c r="Z38">
        <f>'Referrals (PCPP and LGL only)'!I39</f>
        <v>0</v>
      </c>
      <c r="AA38">
        <f>Timeline!D48</f>
        <v>0</v>
      </c>
      <c r="AB38">
        <f>Timeline!H48</f>
        <v>0</v>
      </c>
      <c r="AC38" t="str">
        <f>CONCATENATE(COUNTIF(Timeline!L48:AX48,"X")," "&amp;Timeline!$H$8)</f>
        <v>0 </v>
      </c>
      <c r="AD38">
        <f>Budget!H69</f>
        <v>0</v>
      </c>
      <c r="AE38" s="208">
        <f>ROUND(Budget!K69,1)</f>
        <v>0</v>
      </c>
      <c r="AF38">
        <f>Budget!F69</f>
        <v>0</v>
      </c>
      <c r="AH38" t="s">
        <v>261</v>
      </c>
      <c r="AI38" s="207">
        <f>Budget!J69</f>
        <v>0</v>
      </c>
      <c r="AJ38" s="208">
        <f>ROUND(Budget!I69,2)</f>
        <v>0</v>
      </c>
      <c r="AN38">
        <f t="shared" si="0"/>
        <v>0</v>
      </c>
      <c r="AO38">
        <f t="shared" si="1"/>
        <v>0</v>
      </c>
      <c r="AP38">
        <f t="shared" si="2"/>
        <v>0</v>
      </c>
      <c r="AQ38">
        <f t="shared" si="3"/>
        <v>0</v>
      </c>
      <c r="AR38">
        <f t="shared" si="4"/>
        <v>0</v>
      </c>
      <c r="AS38" s="208">
        <f>Budget!L69</f>
        <v>0</v>
      </c>
      <c r="AT38" s="208">
        <f>Budget!M69</f>
        <v>0</v>
      </c>
      <c r="AU38" s="208">
        <f>Budget!N69</f>
        <v>0</v>
      </c>
      <c r="AV38" s="208">
        <f>Budget!O69</f>
        <v>0</v>
      </c>
      <c r="AW38" s="208">
        <f>Budget!P69</f>
        <v>0</v>
      </c>
      <c r="BJ38">
        <f>Budget!$F$14</f>
        <v>1</v>
      </c>
    </row>
    <row r="39" spans="11:62" ht="15">
      <c r="K39">
        <f>'Goals and Objectives'!A42</f>
        <v>0</v>
      </c>
      <c r="L39">
        <f>'Goals and Objectives'!B42</f>
        <v>0</v>
      </c>
      <c r="M39">
        <f>'Goals and Objectives'!C42</f>
        <v>0</v>
      </c>
      <c r="N39">
        <f>'Goals and Objectives'!D42</f>
        <v>0</v>
      </c>
      <c r="O39">
        <f>'Goals and Objectives'!E42</f>
        <v>0</v>
      </c>
      <c r="P39">
        <f>'Final Results and Narrative'!F41</f>
        <v>0</v>
      </c>
      <c r="Q39">
        <f>'Final Results and Narrative'!G41</f>
        <v>0</v>
      </c>
      <c r="R39">
        <f>'Referrals (PCPP and LGL only)'!A40</f>
        <v>0</v>
      </c>
      <c r="S39">
        <f>'Referrals (PCPP and LGL only)'!B40</f>
        <v>0</v>
      </c>
      <c r="T39">
        <f>'Referrals (PCPP and LGL only)'!C40</f>
        <v>0</v>
      </c>
      <c r="U39">
        <f>'Referrals (PCPP and LGL only)'!D40</f>
        <v>0</v>
      </c>
      <c r="V39">
        <f>'Referrals (PCPP and LGL only)'!E40</f>
        <v>0</v>
      </c>
      <c r="W39">
        <f>'Referrals (PCPP and LGL only)'!F40</f>
        <v>0</v>
      </c>
      <c r="X39">
        <f>'Referrals (PCPP and LGL only)'!G40</f>
        <v>0</v>
      </c>
      <c r="Y39">
        <f>'Referrals (PCPP and LGL only)'!H40</f>
        <v>0</v>
      </c>
      <c r="Z39">
        <f>'Referrals (PCPP and LGL only)'!I40</f>
        <v>0</v>
      </c>
      <c r="AA39">
        <f>Timeline!D49</f>
        <v>0</v>
      </c>
      <c r="AB39">
        <f>Timeline!H49</f>
        <v>0</v>
      </c>
      <c r="AC39" t="str">
        <f>CONCATENATE(COUNTIF(Timeline!L49:AX49,"X")," "&amp;Timeline!$H$8)</f>
        <v>0 </v>
      </c>
      <c r="AD39">
        <f>Budget!H70</f>
        <v>0</v>
      </c>
      <c r="AE39" s="208">
        <f>ROUND(Budget!K70,1)</f>
        <v>0</v>
      </c>
      <c r="AF39">
        <f>Budget!F70</f>
        <v>0</v>
      </c>
      <c r="AH39" t="s">
        <v>261</v>
      </c>
      <c r="AI39" s="207">
        <f>Budget!J70</f>
        <v>0</v>
      </c>
      <c r="AJ39" s="208">
        <f>ROUND(Budget!I70,2)</f>
        <v>0</v>
      </c>
      <c r="AN39">
        <f t="shared" si="0"/>
        <v>0</v>
      </c>
      <c r="AO39">
        <f t="shared" si="1"/>
        <v>0</v>
      </c>
      <c r="AP39">
        <f t="shared" si="2"/>
        <v>0</v>
      </c>
      <c r="AQ39">
        <f t="shared" si="3"/>
        <v>0</v>
      </c>
      <c r="AR39">
        <f t="shared" si="4"/>
        <v>0</v>
      </c>
      <c r="AS39" s="208">
        <f>Budget!L70</f>
        <v>0</v>
      </c>
      <c r="AT39" s="208">
        <f>Budget!M70</f>
        <v>0</v>
      </c>
      <c r="AU39" s="208">
        <f>Budget!N70</f>
        <v>0</v>
      </c>
      <c r="AV39" s="208">
        <f>Budget!O70</f>
        <v>0</v>
      </c>
      <c r="AW39" s="208">
        <f>Budget!P70</f>
        <v>0</v>
      </c>
      <c r="BJ39">
        <f>Budget!$F$14</f>
        <v>1</v>
      </c>
    </row>
    <row r="40" spans="11:62" ht="15">
      <c r="K40">
        <f>'Goals and Objectives'!A43</f>
        <v>0</v>
      </c>
      <c r="L40">
        <f>'Goals and Objectives'!B43</f>
        <v>0</v>
      </c>
      <c r="M40">
        <f>'Goals and Objectives'!C43</f>
        <v>0</v>
      </c>
      <c r="N40">
        <f>'Goals and Objectives'!D43</f>
        <v>0</v>
      </c>
      <c r="O40">
        <f>'Goals and Objectives'!E43</f>
        <v>0</v>
      </c>
      <c r="P40">
        <f>'Final Results and Narrative'!F42</f>
        <v>0</v>
      </c>
      <c r="Q40">
        <f>'Final Results and Narrative'!G42</f>
        <v>0</v>
      </c>
      <c r="R40">
        <f>'Referrals (PCPP and LGL only)'!A41</f>
        <v>0</v>
      </c>
      <c r="S40">
        <f>'Referrals (PCPP and LGL only)'!B41</f>
        <v>0</v>
      </c>
      <c r="T40">
        <f>'Referrals (PCPP and LGL only)'!C41</f>
        <v>0</v>
      </c>
      <c r="U40">
        <f>'Referrals (PCPP and LGL only)'!D41</f>
        <v>0</v>
      </c>
      <c r="V40">
        <f>'Referrals (PCPP and LGL only)'!E41</f>
        <v>0</v>
      </c>
      <c r="W40">
        <f>'Referrals (PCPP and LGL only)'!F41</f>
        <v>0</v>
      </c>
      <c r="X40">
        <f>'Referrals (PCPP and LGL only)'!G41</f>
        <v>0</v>
      </c>
      <c r="Y40">
        <f>'Referrals (PCPP and LGL only)'!H41</f>
        <v>0</v>
      </c>
      <c r="Z40">
        <f>'Referrals (PCPP and LGL only)'!I41</f>
        <v>0</v>
      </c>
      <c r="AA40">
        <f>Timeline!D50</f>
        <v>0</v>
      </c>
      <c r="AB40">
        <f>Timeline!H50</f>
        <v>0</v>
      </c>
      <c r="AC40" t="str">
        <f>CONCATENATE(COUNTIF(Timeline!L50:AX50,"X")," "&amp;Timeline!$H$8)</f>
        <v>0 </v>
      </c>
      <c r="AD40">
        <f>Budget!H71</f>
        <v>0</v>
      </c>
      <c r="AE40" s="208">
        <f>ROUND(Budget!K71,1)</f>
        <v>0</v>
      </c>
      <c r="AF40">
        <f>Budget!F71</f>
        <v>0</v>
      </c>
      <c r="AH40" t="s">
        <v>261</v>
      </c>
      <c r="AI40" s="207">
        <f>Budget!J71</f>
        <v>0</v>
      </c>
      <c r="AJ40" s="208">
        <f>ROUND(Budget!I71,2)</f>
        <v>0</v>
      </c>
      <c r="AN40">
        <f t="shared" si="0"/>
        <v>0</v>
      </c>
      <c r="AO40">
        <f t="shared" si="1"/>
        <v>0</v>
      </c>
      <c r="AP40">
        <f t="shared" si="2"/>
        <v>0</v>
      </c>
      <c r="AQ40">
        <f t="shared" si="3"/>
        <v>0</v>
      </c>
      <c r="AR40">
        <f t="shared" si="4"/>
        <v>0</v>
      </c>
      <c r="AS40" s="208">
        <f>Budget!L71</f>
        <v>0</v>
      </c>
      <c r="AT40" s="208">
        <f>Budget!M71</f>
        <v>0</v>
      </c>
      <c r="AU40" s="208">
        <f>Budget!N71</f>
        <v>0</v>
      </c>
      <c r="AV40" s="208">
        <f>Budget!O71</f>
        <v>0</v>
      </c>
      <c r="AW40" s="208">
        <f>Budget!P71</f>
        <v>0</v>
      </c>
      <c r="BJ40">
        <f>Budget!$F$14</f>
        <v>1</v>
      </c>
    </row>
    <row r="41" spans="11:62" ht="15">
      <c r="K41">
        <f>'Goals and Objectives'!A44</f>
        <v>0</v>
      </c>
      <c r="L41">
        <f>'Goals and Objectives'!B44</f>
        <v>0</v>
      </c>
      <c r="M41">
        <f>'Goals and Objectives'!C44</f>
        <v>0</v>
      </c>
      <c r="N41">
        <f>'Goals and Objectives'!D44</f>
        <v>0</v>
      </c>
      <c r="O41">
        <f>'Goals and Objectives'!E44</f>
        <v>0</v>
      </c>
      <c r="P41">
        <f>'Final Results and Narrative'!F43</f>
        <v>0</v>
      </c>
      <c r="Q41">
        <f>'Final Results and Narrative'!G43</f>
        <v>0</v>
      </c>
      <c r="R41">
        <f>'Referrals (PCPP and LGL only)'!A42</f>
        <v>0</v>
      </c>
      <c r="S41">
        <f>'Referrals (PCPP and LGL only)'!B42</f>
        <v>0</v>
      </c>
      <c r="T41">
        <f>'Referrals (PCPP and LGL only)'!C42</f>
        <v>0</v>
      </c>
      <c r="U41">
        <f>'Referrals (PCPP and LGL only)'!D42</f>
        <v>0</v>
      </c>
      <c r="V41">
        <f>'Referrals (PCPP and LGL only)'!E42</f>
        <v>0</v>
      </c>
      <c r="W41">
        <f>'Referrals (PCPP and LGL only)'!F42</f>
        <v>0</v>
      </c>
      <c r="X41">
        <f>'Referrals (PCPP and LGL only)'!G42</f>
        <v>0</v>
      </c>
      <c r="Y41">
        <f>'Referrals (PCPP and LGL only)'!H42</f>
        <v>0</v>
      </c>
      <c r="Z41">
        <f>'Referrals (PCPP and LGL only)'!I42</f>
        <v>0</v>
      </c>
      <c r="AA41">
        <f>Timeline!D51</f>
        <v>0</v>
      </c>
      <c r="AB41">
        <f>Timeline!H51</f>
        <v>0</v>
      </c>
      <c r="AC41" t="str">
        <f>CONCATENATE(COUNTIF(Timeline!L51:AX51,"X")," "&amp;Timeline!$H$8)</f>
        <v>0 </v>
      </c>
      <c r="AD41">
        <f>Budget!H72</f>
        <v>0</v>
      </c>
      <c r="AE41" s="208">
        <f>ROUND(Budget!K72,1)</f>
        <v>0</v>
      </c>
      <c r="AF41">
        <f>Budget!F72</f>
        <v>0</v>
      </c>
      <c r="AH41" t="s">
        <v>261</v>
      </c>
      <c r="AI41" s="207">
        <f>Budget!J72</f>
        <v>0</v>
      </c>
      <c r="AJ41" s="208">
        <f>ROUND(Budget!I72,2)</f>
        <v>0</v>
      </c>
      <c r="AN41">
        <f t="shared" si="0"/>
        <v>0</v>
      </c>
      <c r="AO41">
        <f t="shared" si="1"/>
        <v>0</v>
      </c>
      <c r="AP41">
        <f t="shared" si="2"/>
        <v>0</v>
      </c>
      <c r="AQ41">
        <f t="shared" si="3"/>
        <v>0</v>
      </c>
      <c r="AR41">
        <f t="shared" si="4"/>
        <v>0</v>
      </c>
      <c r="AS41" s="208">
        <f>Budget!L72</f>
        <v>0</v>
      </c>
      <c r="AT41" s="208">
        <f>Budget!M72</f>
        <v>0</v>
      </c>
      <c r="AU41" s="208">
        <f>Budget!N72</f>
        <v>0</v>
      </c>
      <c r="AV41" s="208">
        <f>Budget!O72</f>
        <v>0</v>
      </c>
      <c r="AW41" s="208">
        <f>Budget!P72</f>
        <v>0</v>
      </c>
      <c r="BJ41">
        <f>Budget!$F$14</f>
        <v>1</v>
      </c>
    </row>
    <row r="42" spans="11:62" ht="15">
      <c r="K42">
        <f>'Goals and Objectives'!A45</f>
        <v>0</v>
      </c>
      <c r="L42">
        <f>'Goals and Objectives'!B45</f>
        <v>0</v>
      </c>
      <c r="M42">
        <f>'Goals and Objectives'!C45</f>
        <v>0</v>
      </c>
      <c r="N42">
        <f>'Goals and Objectives'!D45</f>
        <v>0</v>
      </c>
      <c r="O42">
        <f>'Goals and Objectives'!E45</f>
        <v>0</v>
      </c>
      <c r="P42">
        <f>'Final Results and Narrative'!F44</f>
        <v>0</v>
      </c>
      <c r="Q42">
        <f>'Final Results and Narrative'!G44</f>
        <v>0</v>
      </c>
      <c r="R42">
        <f>'Referrals (PCPP and LGL only)'!A43</f>
        <v>0</v>
      </c>
      <c r="S42">
        <f>'Referrals (PCPP and LGL only)'!B43</f>
        <v>0</v>
      </c>
      <c r="T42">
        <f>'Referrals (PCPP and LGL only)'!C43</f>
        <v>0</v>
      </c>
      <c r="U42">
        <f>'Referrals (PCPP and LGL only)'!D43</f>
        <v>0</v>
      </c>
      <c r="V42">
        <f>'Referrals (PCPP and LGL only)'!E43</f>
        <v>0</v>
      </c>
      <c r="W42">
        <f>'Referrals (PCPP and LGL only)'!F43</f>
        <v>0</v>
      </c>
      <c r="X42">
        <f>'Referrals (PCPP and LGL only)'!G43</f>
        <v>0</v>
      </c>
      <c r="Y42">
        <f>'Referrals (PCPP and LGL only)'!H43</f>
        <v>0</v>
      </c>
      <c r="Z42">
        <f>'Referrals (PCPP and LGL only)'!I43</f>
        <v>0</v>
      </c>
      <c r="AA42">
        <f>Timeline!D52</f>
        <v>0</v>
      </c>
      <c r="AB42">
        <f>Timeline!H52</f>
        <v>0</v>
      </c>
      <c r="AC42" t="str">
        <f>CONCATENATE(COUNTIF(Timeline!L52:AX52,"X")," "&amp;Timeline!$H$8)</f>
        <v>0 </v>
      </c>
      <c r="AD42">
        <f>Budget!H73</f>
        <v>0</v>
      </c>
      <c r="AE42" s="208">
        <f>ROUND(Budget!K73,1)</f>
        <v>0</v>
      </c>
      <c r="AF42">
        <f>Budget!F73</f>
        <v>0</v>
      </c>
      <c r="AH42" t="s">
        <v>261</v>
      </c>
      <c r="AI42" s="207">
        <f>Budget!J73</f>
        <v>0</v>
      </c>
      <c r="AJ42" s="208">
        <f>ROUND(Budget!I73,2)</f>
        <v>0</v>
      </c>
      <c r="AN42">
        <f t="shared" si="0"/>
        <v>0</v>
      </c>
      <c r="AO42">
        <f t="shared" si="1"/>
        <v>0</v>
      </c>
      <c r="AP42">
        <f t="shared" si="2"/>
        <v>0</v>
      </c>
      <c r="AQ42">
        <f t="shared" si="3"/>
        <v>0</v>
      </c>
      <c r="AR42">
        <f t="shared" si="4"/>
        <v>0</v>
      </c>
      <c r="AS42" s="208">
        <f>Budget!L73</f>
        <v>0</v>
      </c>
      <c r="AT42" s="208">
        <f>Budget!M73</f>
        <v>0</v>
      </c>
      <c r="AU42" s="208">
        <f>Budget!N73</f>
        <v>0</v>
      </c>
      <c r="AV42" s="208">
        <f>Budget!O73</f>
        <v>0</v>
      </c>
      <c r="AW42" s="208">
        <f>Budget!P73</f>
        <v>0</v>
      </c>
      <c r="BJ42">
        <f>Budget!$F$14</f>
        <v>1</v>
      </c>
    </row>
    <row r="43" spans="11:62" ht="15">
      <c r="K43">
        <f>'Goals and Objectives'!A46</f>
        <v>0</v>
      </c>
      <c r="L43">
        <f>'Goals and Objectives'!B46</f>
        <v>0</v>
      </c>
      <c r="M43">
        <f>'Goals and Objectives'!C46</f>
        <v>0</v>
      </c>
      <c r="N43">
        <f>'Goals and Objectives'!D46</f>
        <v>0</v>
      </c>
      <c r="O43">
        <f>'Goals and Objectives'!E46</f>
        <v>0</v>
      </c>
      <c r="P43">
        <f>'Final Results and Narrative'!F45</f>
        <v>0</v>
      </c>
      <c r="Q43">
        <f>'Final Results and Narrative'!G45</f>
        <v>0</v>
      </c>
      <c r="R43">
        <f>'Referrals (PCPP and LGL only)'!A44</f>
        <v>0</v>
      </c>
      <c r="S43">
        <f>'Referrals (PCPP and LGL only)'!B44</f>
        <v>0</v>
      </c>
      <c r="T43">
        <f>'Referrals (PCPP and LGL only)'!C44</f>
        <v>0</v>
      </c>
      <c r="U43">
        <f>'Referrals (PCPP and LGL only)'!D44</f>
        <v>0</v>
      </c>
      <c r="V43">
        <f>'Referrals (PCPP and LGL only)'!E44</f>
        <v>0</v>
      </c>
      <c r="W43">
        <f>'Referrals (PCPP and LGL only)'!F44</f>
        <v>0</v>
      </c>
      <c r="X43">
        <f>'Referrals (PCPP and LGL only)'!G44</f>
        <v>0</v>
      </c>
      <c r="Y43">
        <f>'Referrals (PCPP and LGL only)'!H44</f>
        <v>0</v>
      </c>
      <c r="Z43">
        <f>'Referrals (PCPP and LGL only)'!I44</f>
        <v>0</v>
      </c>
      <c r="AA43">
        <f>Timeline!D53</f>
        <v>0</v>
      </c>
      <c r="AB43">
        <f>Timeline!H53</f>
        <v>0</v>
      </c>
      <c r="AC43" t="str">
        <f>CONCATENATE(COUNTIF(Timeline!L53:AX53,"X")," "&amp;Timeline!$H$8)</f>
        <v>0 </v>
      </c>
      <c r="AD43">
        <f>Budget!H74</f>
        <v>0</v>
      </c>
      <c r="AE43" s="208">
        <f>ROUND(Budget!K74,1)</f>
        <v>0</v>
      </c>
      <c r="AF43">
        <f>Budget!F74</f>
        <v>0</v>
      </c>
      <c r="AH43" t="s">
        <v>261</v>
      </c>
      <c r="AI43" s="207">
        <f>Budget!J74</f>
        <v>0</v>
      </c>
      <c r="AJ43" s="208">
        <f>ROUND(Budget!I74,2)</f>
        <v>0</v>
      </c>
      <c r="AN43">
        <f t="shared" si="0"/>
        <v>0</v>
      </c>
      <c r="AO43">
        <f t="shared" si="1"/>
        <v>0</v>
      </c>
      <c r="AP43">
        <f t="shared" si="2"/>
        <v>0</v>
      </c>
      <c r="AQ43">
        <f t="shared" si="3"/>
        <v>0</v>
      </c>
      <c r="AR43">
        <f t="shared" si="4"/>
        <v>0</v>
      </c>
      <c r="AS43" s="208">
        <f>Budget!L74</f>
        <v>0</v>
      </c>
      <c r="AT43" s="208">
        <f>Budget!M74</f>
        <v>0</v>
      </c>
      <c r="AU43" s="208">
        <f>Budget!N74</f>
        <v>0</v>
      </c>
      <c r="AV43" s="208">
        <f>Budget!O74</f>
        <v>0</v>
      </c>
      <c r="AW43" s="208">
        <f>Budget!P74</f>
        <v>0</v>
      </c>
      <c r="BJ43">
        <f>Budget!$F$14</f>
        <v>1</v>
      </c>
    </row>
    <row r="44" spans="11:62" ht="15">
      <c r="K44">
        <f>'Goals and Objectives'!A47</f>
        <v>0</v>
      </c>
      <c r="L44">
        <f>'Goals and Objectives'!B47</f>
        <v>0</v>
      </c>
      <c r="M44">
        <f>'Goals and Objectives'!C47</f>
        <v>0</v>
      </c>
      <c r="N44">
        <f>'Goals and Objectives'!D47</f>
        <v>0</v>
      </c>
      <c r="O44">
        <f>'Goals and Objectives'!E47</f>
        <v>0</v>
      </c>
      <c r="P44">
        <f>'Final Results and Narrative'!F46</f>
        <v>0</v>
      </c>
      <c r="Q44">
        <f>'Final Results and Narrative'!G46</f>
        <v>0</v>
      </c>
      <c r="R44">
        <f>'Referrals (PCPP and LGL only)'!A45</f>
        <v>0</v>
      </c>
      <c r="S44">
        <f>'Referrals (PCPP and LGL only)'!B45</f>
        <v>0</v>
      </c>
      <c r="T44">
        <f>'Referrals (PCPP and LGL only)'!C45</f>
        <v>0</v>
      </c>
      <c r="U44">
        <f>'Referrals (PCPP and LGL only)'!D45</f>
        <v>0</v>
      </c>
      <c r="V44">
        <f>'Referrals (PCPP and LGL only)'!E45</f>
        <v>0</v>
      </c>
      <c r="W44">
        <f>'Referrals (PCPP and LGL only)'!F45</f>
        <v>0</v>
      </c>
      <c r="X44">
        <f>'Referrals (PCPP and LGL only)'!G45</f>
        <v>0</v>
      </c>
      <c r="Y44">
        <f>'Referrals (PCPP and LGL only)'!H45</f>
        <v>0</v>
      </c>
      <c r="Z44">
        <f>'Referrals (PCPP and LGL only)'!I45</f>
        <v>0</v>
      </c>
      <c r="AA44">
        <f>Timeline!D54</f>
        <v>0</v>
      </c>
      <c r="AB44">
        <f>Timeline!H54</f>
        <v>0</v>
      </c>
      <c r="AC44" t="str">
        <f>CONCATENATE(COUNTIF(Timeline!L54:AX54,"X")," "&amp;Timeline!$H$8)</f>
        <v>0 </v>
      </c>
      <c r="AD44">
        <f>Budget!H75</f>
        <v>0</v>
      </c>
      <c r="AE44" s="208">
        <f>ROUND(Budget!K75,1)</f>
        <v>0</v>
      </c>
      <c r="AF44">
        <f>Budget!F75</f>
        <v>0</v>
      </c>
      <c r="AH44" t="s">
        <v>261</v>
      </c>
      <c r="AI44" s="207">
        <f>Budget!J75</f>
        <v>0</v>
      </c>
      <c r="AJ44" s="208">
        <f>ROUND(Budget!I75,2)</f>
        <v>0</v>
      </c>
      <c r="AN44">
        <f t="shared" si="0"/>
        <v>0</v>
      </c>
      <c r="AO44">
        <f t="shared" si="1"/>
        <v>0</v>
      </c>
      <c r="AP44">
        <f t="shared" si="2"/>
        <v>0</v>
      </c>
      <c r="AQ44">
        <f t="shared" si="3"/>
        <v>0</v>
      </c>
      <c r="AR44">
        <f t="shared" si="4"/>
        <v>0</v>
      </c>
      <c r="AS44" s="208">
        <f>Budget!L75</f>
        <v>0</v>
      </c>
      <c r="AT44" s="208">
        <f>Budget!M75</f>
        <v>0</v>
      </c>
      <c r="AU44" s="208">
        <f>Budget!N75</f>
        <v>0</v>
      </c>
      <c r="AV44" s="208">
        <f>Budget!O75</f>
        <v>0</v>
      </c>
      <c r="AW44" s="208">
        <f>Budget!P75</f>
        <v>0</v>
      </c>
      <c r="BJ44">
        <f>Budget!$F$14</f>
        <v>1</v>
      </c>
    </row>
    <row r="45" spans="11:62" ht="15">
      <c r="K45">
        <f>'Goals and Objectives'!A48</f>
        <v>0</v>
      </c>
      <c r="L45">
        <f>'Goals and Objectives'!B48</f>
        <v>0</v>
      </c>
      <c r="M45">
        <f>'Goals and Objectives'!C48</f>
        <v>0</v>
      </c>
      <c r="N45">
        <f>'Goals and Objectives'!D48</f>
        <v>0</v>
      </c>
      <c r="O45">
        <f>'Goals and Objectives'!E48</f>
        <v>0</v>
      </c>
      <c r="P45">
        <f>'Final Results and Narrative'!F47</f>
        <v>0</v>
      </c>
      <c r="Q45">
        <f>'Final Results and Narrative'!G47</f>
        <v>0</v>
      </c>
      <c r="R45">
        <f>'Referrals (PCPP and LGL only)'!A46</f>
        <v>0</v>
      </c>
      <c r="S45">
        <f>'Referrals (PCPP and LGL only)'!B46</f>
        <v>0</v>
      </c>
      <c r="T45">
        <f>'Referrals (PCPP and LGL only)'!C46</f>
        <v>0</v>
      </c>
      <c r="U45">
        <f>'Referrals (PCPP and LGL only)'!D46</f>
        <v>0</v>
      </c>
      <c r="V45">
        <f>'Referrals (PCPP and LGL only)'!E46</f>
        <v>0</v>
      </c>
      <c r="W45">
        <f>'Referrals (PCPP and LGL only)'!F46</f>
        <v>0</v>
      </c>
      <c r="X45">
        <f>'Referrals (PCPP and LGL only)'!G46</f>
        <v>0</v>
      </c>
      <c r="Y45">
        <f>'Referrals (PCPP and LGL only)'!H46</f>
        <v>0</v>
      </c>
      <c r="Z45">
        <f>'Referrals (PCPP and LGL only)'!I46</f>
        <v>0</v>
      </c>
      <c r="AA45">
        <f>Timeline!D55</f>
        <v>0</v>
      </c>
      <c r="AB45">
        <f>Timeline!H55</f>
        <v>0</v>
      </c>
      <c r="AC45" t="str">
        <f>CONCATENATE(COUNTIF(Timeline!L55:AX55,"X")," "&amp;Timeline!$H$8)</f>
        <v>0 </v>
      </c>
      <c r="AD45">
        <f>Budget!H76</f>
        <v>0</v>
      </c>
      <c r="AE45" s="208">
        <f>ROUND(Budget!K76,1)</f>
        <v>0</v>
      </c>
      <c r="AF45">
        <f>Budget!F76</f>
        <v>0</v>
      </c>
      <c r="AH45" t="s">
        <v>261</v>
      </c>
      <c r="AI45" s="207">
        <f>Budget!J76</f>
        <v>0</v>
      </c>
      <c r="AJ45" s="208">
        <f>ROUND(Budget!I76,2)</f>
        <v>0</v>
      </c>
      <c r="AN45">
        <f t="shared" si="0"/>
        <v>0</v>
      </c>
      <c r="AO45">
        <f t="shared" si="1"/>
        <v>0</v>
      </c>
      <c r="AP45">
        <f t="shared" si="2"/>
        <v>0</v>
      </c>
      <c r="AQ45">
        <f t="shared" si="3"/>
        <v>0</v>
      </c>
      <c r="AR45">
        <f t="shared" si="4"/>
        <v>0</v>
      </c>
      <c r="AS45" s="208">
        <f>Budget!L76</f>
        <v>0</v>
      </c>
      <c r="AT45" s="208">
        <f>Budget!M76</f>
        <v>0</v>
      </c>
      <c r="AU45" s="208">
        <f>Budget!N76</f>
        <v>0</v>
      </c>
      <c r="AV45" s="208">
        <f>Budget!O76</f>
        <v>0</v>
      </c>
      <c r="AW45" s="208">
        <f>Budget!P76</f>
        <v>0</v>
      </c>
      <c r="BJ45">
        <f>Budget!$F$14</f>
        <v>1</v>
      </c>
    </row>
    <row r="46" spans="11:62" ht="15">
      <c r="K46">
        <f>'Goals and Objectives'!A49</f>
        <v>0</v>
      </c>
      <c r="L46">
        <f>'Goals and Objectives'!B49</f>
        <v>0</v>
      </c>
      <c r="M46">
        <f>'Goals and Objectives'!C49</f>
        <v>0</v>
      </c>
      <c r="N46">
        <f>'Goals and Objectives'!D49</f>
        <v>0</v>
      </c>
      <c r="O46">
        <f>'Goals and Objectives'!E49</f>
        <v>0</v>
      </c>
      <c r="P46">
        <f>'Final Results and Narrative'!F48</f>
        <v>0</v>
      </c>
      <c r="Q46">
        <f>'Final Results and Narrative'!G48</f>
        <v>0</v>
      </c>
      <c r="R46">
        <f>'Referrals (PCPP and LGL only)'!A47</f>
        <v>0</v>
      </c>
      <c r="S46">
        <f>'Referrals (PCPP and LGL only)'!B47</f>
        <v>0</v>
      </c>
      <c r="T46">
        <f>'Referrals (PCPP and LGL only)'!C47</f>
        <v>0</v>
      </c>
      <c r="U46">
        <f>'Referrals (PCPP and LGL only)'!D47</f>
        <v>0</v>
      </c>
      <c r="V46">
        <f>'Referrals (PCPP and LGL only)'!E47</f>
        <v>0</v>
      </c>
      <c r="W46">
        <f>'Referrals (PCPP and LGL only)'!F47</f>
        <v>0</v>
      </c>
      <c r="X46">
        <f>'Referrals (PCPP and LGL only)'!G47</f>
        <v>0</v>
      </c>
      <c r="Y46">
        <f>'Referrals (PCPP and LGL only)'!H47</f>
        <v>0</v>
      </c>
      <c r="Z46">
        <f>'Referrals (PCPP and LGL only)'!I47</f>
        <v>0</v>
      </c>
      <c r="AA46">
        <f>Timeline!D56</f>
        <v>0</v>
      </c>
      <c r="AB46">
        <f>Timeline!H56</f>
        <v>0</v>
      </c>
      <c r="AC46" t="str">
        <f>CONCATENATE(COUNTIF(Timeline!L56:AX56,"X")," "&amp;Timeline!$H$8)</f>
        <v>0 </v>
      </c>
      <c r="AD46">
        <f>Budget!H77</f>
        <v>0</v>
      </c>
      <c r="AE46" s="208">
        <f>ROUND(Budget!K77,1)</f>
        <v>0</v>
      </c>
      <c r="AF46">
        <f>Budget!F77</f>
        <v>0</v>
      </c>
      <c r="AH46" t="s">
        <v>261</v>
      </c>
      <c r="AI46" s="207">
        <f>Budget!J77</f>
        <v>0</v>
      </c>
      <c r="AJ46" s="208">
        <f>ROUND(Budget!I77,2)</f>
        <v>0</v>
      </c>
      <c r="AN46">
        <f t="shared" si="0"/>
        <v>0</v>
      </c>
      <c r="AO46">
        <f t="shared" si="1"/>
        <v>0</v>
      </c>
      <c r="AP46">
        <f t="shared" si="2"/>
        <v>0</v>
      </c>
      <c r="AQ46">
        <f t="shared" si="3"/>
        <v>0</v>
      </c>
      <c r="AR46">
        <f t="shared" si="4"/>
        <v>0</v>
      </c>
      <c r="AS46" s="208">
        <f>Budget!L77</f>
        <v>0</v>
      </c>
      <c r="AT46" s="208">
        <f>Budget!M77</f>
        <v>0</v>
      </c>
      <c r="AU46" s="208">
        <f>Budget!N77</f>
        <v>0</v>
      </c>
      <c r="AV46" s="208">
        <f>Budget!O77</f>
        <v>0</v>
      </c>
      <c r="AW46" s="208">
        <f>Budget!P77</f>
        <v>0</v>
      </c>
      <c r="BJ46">
        <f>Budget!$F$14</f>
        <v>1</v>
      </c>
    </row>
    <row r="47" spans="11:62" ht="15">
      <c r="K47">
        <f>'Goals and Objectives'!A50</f>
        <v>0</v>
      </c>
      <c r="L47">
        <f>'Goals and Objectives'!B50</f>
        <v>0</v>
      </c>
      <c r="M47">
        <f>'Goals and Objectives'!C50</f>
        <v>0</v>
      </c>
      <c r="N47">
        <f>'Goals and Objectives'!D50</f>
        <v>0</v>
      </c>
      <c r="O47">
        <f>'Goals and Objectives'!E50</f>
        <v>0</v>
      </c>
      <c r="P47">
        <f>'Final Results and Narrative'!F49</f>
        <v>0</v>
      </c>
      <c r="Q47">
        <f>'Final Results and Narrative'!G49</f>
        <v>0</v>
      </c>
      <c r="R47">
        <f>'Referrals (PCPP and LGL only)'!A48</f>
        <v>0</v>
      </c>
      <c r="S47">
        <f>'Referrals (PCPP and LGL only)'!B48</f>
        <v>0</v>
      </c>
      <c r="T47">
        <f>'Referrals (PCPP and LGL only)'!C48</f>
        <v>0</v>
      </c>
      <c r="U47">
        <f>'Referrals (PCPP and LGL only)'!D48</f>
        <v>0</v>
      </c>
      <c r="V47">
        <f>'Referrals (PCPP and LGL only)'!E48</f>
        <v>0</v>
      </c>
      <c r="W47">
        <f>'Referrals (PCPP and LGL only)'!F48</f>
        <v>0</v>
      </c>
      <c r="X47">
        <f>'Referrals (PCPP and LGL only)'!G48</f>
        <v>0</v>
      </c>
      <c r="Y47">
        <f>'Referrals (PCPP and LGL only)'!H48</f>
        <v>0</v>
      </c>
      <c r="Z47">
        <f>'Referrals (PCPP and LGL only)'!I48</f>
        <v>0</v>
      </c>
      <c r="AA47">
        <f>Timeline!D57</f>
        <v>0</v>
      </c>
      <c r="AB47">
        <f>Timeline!H57</f>
        <v>0</v>
      </c>
      <c r="AC47" t="str">
        <f>CONCATENATE(COUNTIF(Timeline!L57:AX57,"X")," "&amp;Timeline!$H$8)</f>
        <v>0 </v>
      </c>
      <c r="AD47">
        <f>Budget!H78</f>
        <v>0</v>
      </c>
      <c r="AE47" s="208">
        <f>ROUND(Budget!K78,1)</f>
        <v>0</v>
      </c>
      <c r="AF47">
        <f>Budget!F78</f>
        <v>0</v>
      </c>
      <c r="AH47" t="s">
        <v>261</v>
      </c>
      <c r="AI47" s="207">
        <f>Budget!J78</f>
        <v>0</v>
      </c>
      <c r="AJ47" s="208">
        <f>ROUND(Budget!I78,2)</f>
        <v>0</v>
      </c>
      <c r="AN47">
        <f t="shared" si="0"/>
        <v>0</v>
      </c>
      <c r="AO47">
        <f t="shared" si="1"/>
        <v>0</v>
      </c>
      <c r="AP47">
        <f t="shared" si="2"/>
        <v>0</v>
      </c>
      <c r="AQ47">
        <f t="shared" si="3"/>
        <v>0</v>
      </c>
      <c r="AR47">
        <f t="shared" si="4"/>
        <v>0</v>
      </c>
      <c r="AS47" s="208">
        <f>Budget!L78</f>
        <v>0</v>
      </c>
      <c r="AT47" s="208">
        <f>Budget!M78</f>
        <v>0</v>
      </c>
      <c r="AU47" s="208">
        <f>Budget!N78</f>
        <v>0</v>
      </c>
      <c r="AV47" s="208">
        <f>Budget!O78</f>
        <v>0</v>
      </c>
      <c r="AW47" s="208">
        <f>Budget!P78</f>
        <v>0</v>
      </c>
      <c r="BJ47">
        <f>Budget!$F$14</f>
        <v>1</v>
      </c>
    </row>
    <row r="48" spans="11:62" ht="15">
      <c r="K48">
        <f>'Goals and Objectives'!A51</f>
        <v>0</v>
      </c>
      <c r="L48">
        <f>'Goals and Objectives'!B51</f>
        <v>0</v>
      </c>
      <c r="M48">
        <f>'Goals and Objectives'!C51</f>
        <v>0</v>
      </c>
      <c r="N48">
        <f>'Goals and Objectives'!D51</f>
        <v>0</v>
      </c>
      <c r="O48">
        <f>'Goals and Objectives'!E51</f>
        <v>0</v>
      </c>
      <c r="P48">
        <f>'Final Results and Narrative'!F50</f>
        <v>0</v>
      </c>
      <c r="Q48">
        <f>'Final Results and Narrative'!G50</f>
        <v>0</v>
      </c>
      <c r="R48">
        <f>'Referrals (PCPP and LGL only)'!A49</f>
        <v>0</v>
      </c>
      <c r="S48">
        <f>'Referrals (PCPP and LGL only)'!B49</f>
        <v>0</v>
      </c>
      <c r="T48">
        <f>'Referrals (PCPP and LGL only)'!C49</f>
        <v>0</v>
      </c>
      <c r="U48">
        <f>'Referrals (PCPP and LGL only)'!D49</f>
        <v>0</v>
      </c>
      <c r="V48">
        <f>'Referrals (PCPP and LGL only)'!E49</f>
        <v>0</v>
      </c>
      <c r="W48">
        <f>'Referrals (PCPP and LGL only)'!F49</f>
        <v>0</v>
      </c>
      <c r="X48">
        <f>'Referrals (PCPP and LGL only)'!G49</f>
        <v>0</v>
      </c>
      <c r="Y48">
        <f>'Referrals (PCPP and LGL only)'!H49</f>
        <v>0</v>
      </c>
      <c r="Z48">
        <f>'Referrals (PCPP and LGL only)'!I49</f>
        <v>0</v>
      </c>
      <c r="AA48">
        <f>Timeline!D58</f>
        <v>0</v>
      </c>
      <c r="AB48">
        <f>Timeline!H58</f>
        <v>0</v>
      </c>
      <c r="AC48" t="str">
        <f>CONCATENATE(COUNTIF(Timeline!L58:AX58,"X")," "&amp;Timeline!$H$8)</f>
        <v>0 </v>
      </c>
      <c r="AD48">
        <f>Budget!H79</f>
        <v>0</v>
      </c>
      <c r="AE48" s="208">
        <f>ROUND(Budget!K79,1)</f>
        <v>0</v>
      </c>
      <c r="AF48">
        <f>Budget!F79</f>
        <v>0</v>
      </c>
      <c r="AH48" t="s">
        <v>261</v>
      </c>
      <c r="AI48" s="207">
        <f>Budget!J79</f>
        <v>0</v>
      </c>
      <c r="AJ48" s="208">
        <f>ROUND(Budget!I79,2)</f>
        <v>0</v>
      </c>
      <c r="AN48">
        <f t="shared" si="0"/>
        <v>0</v>
      </c>
      <c r="AO48">
        <f t="shared" si="1"/>
        <v>0</v>
      </c>
      <c r="AP48">
        <f t="shared" si="2"/>
        <v>0</v>
      </c>
      <c r="AQ48">
        <f t="shared" si="3"/>
        <v>0</v>
      </c>
      <c r="AR48">
        <f t="shared" si="4"/>
        <v>0</v>
      </c>
      <c r="AS48" s="208">
        <f>Budget!L79</f>
        <v>0</v>
      </c>
      <c r="AT48" s="208">
        <f>Budget!M79</f>
        <v>0</v>
      </c>
      <c r="AU48" s="208">
        <f>Budget!N79</f>
        <v>0</v>
      </c>
      <c r="AV48" s="208">
        <f>Budget!O79</f>
        <v>0</v>
      </c>
      <c r="AW48" s="208">
        <f>Budget!P79</f>
        <v>0</v>
      </c>
      <c r="BJ48">
        <f>Budget!$F$14</f>
        <v>1</v>
      </c>
    </row>
    <row r="49" spans="11:62" ht="15">
      <c r="K49">
        <f>'Goals and Objectives'!A52</f>
        <v>0</v>
      </c>
      <c r="L49">
        <f>'Goals and Objectives'!B52</f>
        <v>0</v>
      </c>
      <c r="M49">
        <f>'Goals and Objectives'!C52</f>
        <v>0</v>
      </c>
      <c r="N49">
        <f>'Goals and Objectives'!D52</f>
        <v>0</v>
      </c>
      <c r="O49">
        <f>'Goals and Objectives'!E52</f>
        <v>0</v>
      </c>
      <c r="P49">
        <f>'Final Results and Narrative'!F51</f>
        <v>0</v>
      </c>
      <c r="Q49">
        <f>'Final Results and Narrative'!G51</f>
        <v>0</v>
      </c>
      <c r="R49">
        <f>'Referrals (PCPP and LGL only)'!A50</f>
        <v>0</v>
      </c>
      <c r="S49">
        <f>'Referrals (PCPP and LGL only)'!B50</f>
        <v>0</v>
      </c>
      <c r="T49">
        <f>'Referrals (PCPP and LGL only)'!C50</f>
        <v>0</v>
      </c>
      <c r="U49">
        <f>'Referrals (PCPP and LGL only)'!D50</f>
        <v>0</v>
      </c>
      <c r="V49">
        <f>'Referrals (PCPP and LGL only)'!E50</f>
        <v>0</v>
      </c>
      <c r="W49">
        <f>'Referrals (PCPP and LGL only)'!F50</f>
        <v>0</v>
      </c>
      <c r="X49">
        <f>'Referrals (PCPP and LGL only)'!G50</f>
        <v>0</v>
      </c>
      <c r="Y49">
        <f>'Referrals (PCPP and LGL only)'!H50</f>
        <v>0</v>
      </c>
      <c r="Z49">
        <f>'Referrals (PCPP and LGL only)'!I50</f>
        <v>0</v>
      </c>
      <c r="AA49">
        <f>Timeline!D59</f>
        <v>0</v>
      </c>
      <c r="AB49">
        <f>Timeline!H59</f>
        <v>0</v>
      </c>
      <c r="AC49" t="str">
        <f>CONCATENATE(COUNTIF(Timeline!L59:AX59,"X")," "&amp;Timeline!$H$8)</f>
        <v>0 </v>
      </c>
      <c r="AD49">
        <f>Budget!H80</f>
        <v>0</v>
      </c>
      <c r="AE49" s="208">
        <f>ROUND(Budget!K80,1)</f>
        <v>0</v>
      </c>
      <c r="AF49">
        <f>Budget!F80</f>
        <v>0</v>
      </c>
      <c r="AH49" t="s">
        <v>261</v>
      </c>
      <c r="AI49" s="207">
        <f>Budget!J80</f>
        <v>0</v>
      </c>
      <c r="AJ49" s="208">
        <f>ROUND(Budget!I80,2)</f>
        <v>0</v>
      </c>
      <c r="AN49">
        <f t="shared" si="0"/>
        <v>0</v>
      </c>
      <c r="AO49">
        <f t="shared" si="1"/>
        <v>0</v>
      </c>
      <c r="AP49">
        <f t="shared" si="2"/>
        <v>0</v>
      </c>
      <c r="AQ49">
        <f t="shared" si="3"/>
        <v>0</v>
      </c>
      <c r="AR49">
        <f t="shared" si="4"/>
        <v>0</v>
      </c>
      <c r="AS49" s="208">
        <f>Budget!L80</f>
        <v>0</v>
      </c>
      <c r="AT49" s="208">
        <f>Budget!M80</f>
        <v>0</v>
      </c>
      <c r="AU49" s="208">
        <f>Budget!N80</f>
        <v>0</v>
      </c>
      <c r="AV49" s="208">
        <f>Budget!O80</f>
        <v>0</v>
      </c>
      <c r="AW49" s="208">
        <f>Budget!P80</f>
        <v>0</v>
      </c>
      <c r="BJ49">
        <f>Budget!$F$14</f>
        <v>1</v>
      </c>
    </row>
    <row r="50" spans="11:62" ht="15">
      <c r="K50">
        <f>'Goals and Objectives'!A53</f>
        <v>0</v>
      </c>
      <c r="L50">
        <f>'Goals and Objectives'!B53</f>
        <v>0</v>
      </c>
      <c r="M50">
        <f>'Goals and Objectives'!C53</f>
        <v>0</v>
      </c>
      <c r="N50">
        <f>'Goals and Objectives'!D53</f>
        <v>0</v>
      </c>
      <c r="O50">
        <f>'Goals and Objectives'!E53</f>
        <v>0</v>
      </c>
      <c r="P50">
        <f>'Final Results and Narrative'!F52</f>
        <v>0</v>
      </c>
      <c r="Q50">
        <f>'Final Results and Narrative'!G52</f>
        <v>0</v>
      </c>
      <c r="R50">
        <f>'Referrals (PCPP and LGL only)'!A51</f>
        <v>0</v>
      </c>
      <c r="S50">
        <f>'Referrals (PCPP and LGL only)'!B51</f>
        <v>0</v>
      </c>
      <c r="T50">
        <f>'Referrals (PCPP and LGL only)'!C51</f>
        <v>0</v>
      </c>
      <c r="U50">
        <f>'Referrals (PCPP and LGL only)'!D51</f>
        <v>0</v>
      </c>
      <c r="V50">
        <f>'Referrals (PCPP and LGL only)'!E51</f>
        <v>0</v>
      </c>
      <c r="W50">
        <f>'Referrals (PCPP and LGL only)'!F51</f>
        <v>0</v>
      </c>
      <c r="X50">
        <f>'Referrals (PCPP and LGL only)'!G51</f>
        <v>0</v>
      </c>
      <c r="Y50">
        <f>'Referrals (PCPP and LGL only)'!H51</f>
        <v>0</v>
      </c>
      <c r="Z50">
        <f>'Referrals (PCPP and LGL only)'!I51</f>
        <v>0</v>
      </c>
      <c r="AA50">
        <f>Timeline!D60</f>
        <v>0</v>
      </c>
      <c r="AB50">
        <f>Timeline!H60</f>
        <v>0</v>
      </c>
      <c r="AC50" t="str">
        <f>CONCATENATE(COUNTIF(Timeline!L60:AX60,"X")," "&amp;Timeline!$H$8)</f>
        <v>0 </v>
      </c>
      <c r="AD50">
        <f>Budget!H81</f>
        <v>0</v>
      </c>
      <c r="AE50" s="208">
        <f>ROUND(Budget!K81,1)</f>
        <v>0</v>
      </c>
      <c r="AF50">
        <f>Budget!F81</f>
        <v>0</v>
      </c>
      <c r="AH50" t="s">
        <v>261</v>
      </c>
      <c r="AI50" s="207">
        <f>Budget!J81</f>
        <v>0</v>
      </c>
      <c r="AJ50" s="208">
        <f>ROUND(Budget!I81,2)</f>
        <v>0</v>
      </c>
      <c r="AN50">
        <f t="shared" si="0"/>
        <v>0</v>
      </c>
      <c r="AO50">
        <f t="shared" si="1"/>
        <v>0</v>
      </c>
      <c r="AP50">
        <f t="shared" si="2"/>
        <v>0</v>
      </c>
      <c r="AQ50">
        <f t="shared" si="3"/>
        <v>0</v>
      </c>
      <c r="AR50">
        <f t="shared" si="4"/>
        <v>0</v>
      </c>
      <c r="AS50" s="208">
        <f>Budget!L81</f>
        <v>0</v>
      </c>
      <c r="AT50" s="208">
        <f>Budget!M81</f>
        <v>0</v>
      </c>
      <c r="AU50" s="208">
        <f>Budget!N81</f>
        <v>0</v>
      </c>
      <c r="AV50" s="208">
        <f>Budget!O81</f>
        <v>0</v>
      </c>
      <c r="AW50" s="208">
        <f>Budget!P81</f>
        <v>0</v>
      </c>
      <c r="BJ50">
        <f>Budget!$F$14</f>
        <v>1</v>
      </c>
    </row>
    <row r="51" spans="11:62" ht="15">
      <c r="K51">
        <f>'Goals and Objectives'!A54</f>
        <v>0</v>
      </c>
      <c r="L51">
        <f>'Goals and Objectives'!B54</f>
        <v>0</v>
      </c>
      <c r="M51">
        <f>'Goals and Objectives'!C54</f>
        <v>0</v>
      </c>
      <c r="N51">
        <f>'Goals and Objectives'!D54</f>
        <v>0</v>
      </c>
      <c r="O51">
        <f>'Goals and Objectives'!E54</f>
        <v>0</v>
      </c>
      <c r="P51">
        <f>'Final Results and Narrative'!F53</f>
        <v>0</v>
      </c>
      <c r="Q51">
        <f>'Final Results and Narrative'!G53</f>
        <v>0</v>
      </c>
      <c r="R51">
        <f>'Referrals (PCPP and LGL only)'!A52</f>
        <v>0</v>
      </c>
      <c r="S51">
        <f>'Referrals (PCPP and LGL only)'!B52</f>
        <v>0</v>
      </c>
      <c r="T51">
        <f>'Referrals (PCPP and LGL only)'!C52</f>
        <v>0</v>
      </c>
      <c r="U51">
        <f>'Referrals (PCPP and LGL only)'!D52</f>
        <v>0</v>
      </c>
      <c r="V51">
        <f>'Referrals (PCPP and LGL only)'!E52</f>
        <v>0</v>
      </c>
      <c r="W51">
        <f>'Referrals (PCPP and LGL only)'!F52</f>
        <v>0</v>
      </c>
      <c r="X51">
        <f>'Referrals (PCPP and LGL only)'!G52</f>
        <v>0</v>
      </c>
      <c r="Y51">
        <f>'Referrals (PCPP and LGL only)'!H52</f>
        <v>0</v>
      </c>
      <c r="Z51">
        <f>'Referrals (PCPP and LGL only)'!I52</f>
        <v>0</v>
      </c>
      <c r="AA51">
        <f>Timeline!D61</f>
        <v>0</v>
      </c>
      <c r="AB51">
        <f>Timeline!H61</f>
        <v>0</v>
      </c>
      <c r="AC51" t="str">
        <f>CONCATENATE(COUNTIF(Timeline!L61:AX61,"X")," "&amp;Timeline!$H$8)</f>
        <v>0 </v>
      </c>
      <c r="AD51">
        <f>Budget!H82</f>
        <v>0</v>
      </c>
      <c r="AE51" s="208">
        <f>ROUND(Budget!K82,1)</f>
        <v>0</v>
      </c>
      <c r="AF51">
        <f>Budget!F82</f>
        <v>0</v>
      </c>
      <c r="AH51" t="s">
        <v>261</v>
      </c>
      <c r="AI51" s="207">
        <f>Budget!J82</f>
        <v>0</v>
      </c>
      <c r="AJ51" s="208">
        <f>ROUND(Budget!I82,2)</f>
        <v>0</v>
      </c>
      <c r="AN51">
        <f t="shared" si="0"/>
        <v>0</v>
      </c>
      <c r="AO51">
        <f t="shared" si="1"/>
        <v>0</v>
      </c>
      <c r="AP51">
        <f t="shared" si="2"/>
        <v>0</v>
      </c>
      <c r="AQ51">
        <f t="shared" si="3"/>
        <v>0</v>
      </c>
      <c r="AR51">
        <f t="shared" si="4"/>
        <v>0</v>
      </c>
      <c r="AS51" s="208">
        <f>Budget!L82</f>
        <v>0</v>
      </c>
      <c r="AT51" s="208">
        <f>Budget!M82</f>
        <v>0</v>
      </c>
      <c r="AU51" s="208">
        <f>Budget!N82</f>
        <v>0</v>
      </c>
      <c r="AV51" s="208">
        <f>Budget!O82</f>
        <v>0</v>
      </c>
      <c r="AW51" s="208">
        <f>Budget!P82</f>
        <v>0</v>
      </c>
      <c r="BJ51">
        <f>Budget!$F$14</f>
        <v>1</v>
      </c>
    </row>
    <row r="52" spans="11:62" ht="15">
      <c r="K52">
        <f>'Goals and Objectives'!A55</f>
        <v>0</v>
      </c>
      <c r="L52">
        <f>'Goals and Objectives'!B55</f>
        <v>0</v>
      </c>
      <c r="M52">
        <f>'Goals and Objectives'!C55</f>
        <v>0</v>
      </c>
      <c r="N52">
        <f>'Goals and Objectives'!D55</f>
        <v>0</v>
      </c>
      <c r="O52">
        <f>'Goals and Objectives'!E55</f>
        <v>0</v>
      </c>
      <c r="P52">
        <f>'Final Results and Narrative'!F54</f>
        <v>0</v>
      </c>
      <c r="Q52">
        <f>'Final Results and Narrative'!G54</f>
        <v>0</v>
      </c>
      <c r="R52">
        <f>'Referrals (PCPP and LGL only)'!A53</f>
        <v>0</v>
      </c>
      <c r="S52">
        <f>'Referrals (PCPP and LGL only)'!B53</f>
        <v>0</v>
      </c>
      <c r="T52">
        <f>'Referrals (PCPP and LGL only)'!C53</f>
        <v>0</v>
      </c>
      <c r="U52">
        <f>'Referrals (PCPP and LGL only)'!D53</f>
        <v>0</v>
      </c>
      <c r="V52">
        <f>'Referrals (PCPP and LGL only)'!E53</f>
        <v>0</v>
      </c>
      <c r="W52">
        <f>'Referrals (PCPP and LGL only)'!F53</f>
        <v>0</v>
      </c>
      <c r="X52">
        <f>'Referrals (PCPP and LGL only)'!G53</f>
        <v>0</v>
      </c>
      <c r="Y52">
        <f>'Referrals (PCPP and LGL only)'!H53</f>
        <v>0</v>
      </c>
      <c r="Z52">
        <f>'Referrals (PCPP and LGL only)'!I53</f>
        <v>0</v>
      </c>
      <c r="AA52">
        <f>Timeline!D62</f>
        <v>0</v>
      </c>
      <c r="AB52">
        <f>Timeline!H62</f>
        <v>0</v>
      </c>
      <c r="AC52" t="str">
        <f>CONCATENATE(COUNTIF(Timeline!L62:AX62,"X")," "&amp;Timeline!$H$8)</f>
        <v>0 </v>
      </c>
      <c r="AD52">
        <f>Budget!H83</f>
        <v>0</v>
      </c>
      <c r="AE52" s="208">
        <f>ROUND(Budget!K83,1)</f>
        <v>0</v>
      </c>
      <c r="AF52">
        <f>Budget!F83</f>
        <v>0</v>
      </c>
      <c r="AH52" t="s">
        <v>261</v>
      </c>
      <c r="AI52" s="207">
        <f>Budget!J83</f>
        <v>0</v>
      </c>
      <c r="AJ52" s="208">
        <f>ROUND(Budget!I83,2)</f>
        <v>0</v>
      </c>
      <c r="AN52">
        <f t="shared" si="0"/>
        <v>0</v>
      </c>
      <c r="AO52">
        <f t="shared" si="1"/>
        <v>0</v>
      </c>
      <c r="AP52">
        <f t="shared" si="2"/>
        <v>0</v>
      </c>
      <c r="AQ52">
        <f t="shared" si="3"/>
        <v>0</v>
      </c>
      <c r="AR52">
        <f t="shared" si="4"/>
        <v>0</v>
      </c>
      <c r="AS52" s="208">
        <f>Budget!L83</f>
        <v>0</v>
      </c>
      <c r="AT52" s="208">
        <f>Budget!M83</f>
        <v>0</v>
      </c>
      <c r="AU52" s="208">
        <f>Budget!N83</f>
        <v>0</v>
      </c>
      <c r="AV52" s="208">
        <f>Budget!O83</f>
        <v>0</v>
      </c>
      <c r="AW52" s="208">
        <f>Budget!P83</f>
        <v>0</v>
      </c>
      <c r="BJ52">
        <f>Budget!$F$14</f>
        <v>1</v>
      </c>
    </row>
    <row r="53" spans="11:62" ht="15">
      <c r="K53">
        <f>'Goals and Objectives'!A56</f>
        <v>0</v>
      </c>
      <c r="L53">
        <f>'Goals and Objectives'!B56</f>
        <v>0</v>
      </c>
      <c r="M53">
        <f>'Goals and Objectives'!C56</f>
        <v>0</v>
      </c>
      <c r="N53">
        <f>'Goals and Objectives'!D56</f>
        <v>0</v>
      </c>
      <c r="O53">
        <f>'Goals and Objectives'!E56</f>
        <v>0</v>
      </c>
      <c r="P53">
        <f>'Final Results and Narrative'!F55</f>
        <v>0</v>
      </c>
      <c r="Q53">
        <f>'Final Results and Narrative'!G55</f>
        <v>0</v>
      </c>
      <c r="R53">
        <f>'Referrals (PCPP and LGL only)'!A54</f>
        <v>0</v>
      </c>
      <c r="S53">
        <f>'Referrals (PCPP and LGL only)'!B54</f>
        <v>0</v>
      </c>
      <c r="T53">
        <f>'Referrals (PCPP and LGL only)'!C54</f>
        <v>0</v>
      </c>
      <c r="U53">
        <f>'Referrals (PCPP and LGL only)'!D54</f>
        <v>0</v>
      </c>
      <c r="V53">
        <f>'Referrals (PCPP and LGL only)'!E54</f>
        <v>0</v>
      </c>
      <c r="W53">
        <f>'Referrals (PCPP and LGL only)'!F54</f>
        <v>0</v>
      </c>
      <c r="X53">
        <f>'Referrals (PCPP and LGL only)'!G54</f>
        <v>0</v>
      </c>
      <c r="Y53">
        <f>'Referrals (PCPP and LGL only)'!H54</f>
        <v>0</v>
      </c>
      <c r="Z53">
        <f>'Referrals (PCPP and LGL only)'!I54</f>
        <v>0</v>
      </c>
      <c r="AA53">
        <f>Timeline!D63</f>
        <v>0</v>
      </c>
      <c r="AB53">
        <f>Timeline!H63</f>
        <v>0</v>
      </c>
      <c r="AC53" t="str">
        <f>CONCATENATE(COUNTIF(Timeline!L63:AX63,"X")," "&amp;Timeline!$H$8)</f>
        <v>0 </v>
      </c>
      <c r="AD53">
        <f>Budget!H84</f>
        <v>0</v>
      </c>
      <c r="AE53" s="208">
        <f>ROUND(Budget!K84,1)</f>
        <v>0</v>
      </c>
      <c r="AF53">
        <f>Budget!F84</f>
        <v>0</v>
      </c>
      <c r="AH53" t="s">
        <v>261</v>
      </c>
      <c r="AI53" s="207">
        <f>Budget!J84</f>
        <v>0</v>
      </c>
      <c r="AJ53" s="208">
        <f>ROUND(Budget!I84,2)</f>
        <v>0</v>
      </c>
      <c r="AN53">
        <f t="shared" si="0"/>
        <v>0</v>
      </c>
      <c r="AO53">
        <f t="shared" si="1"/>
        <v>0</v>
      </c>
      <c r="AP53">
        <f t="shared" si="2"/>
        <v>0</v>
      </c>
      <c r="AQ53">
        <f t="shared" si="3"/>
        <v>0</v>
      </c>
      <c r="AR53">
        <f t="shared" si="4"/>
        <v>0</v>
      </c>
      <c r="AS53" s="208">
        <f>Budget!L84</f>
        <v>0</v>
      </c>
      <c r="AT53" s="208">
        <f>Budget!M84</f>
        <v>0</v>
      </c>
      <c r="AU53" s="208">
        <f>Budget!N84</f>
        <v>0</v>
      </c>
      <c r="AV53" s="208">
        <f>Budget!O84</f>
        <v>0</v>
      </c>
      <c r="AW53" s="208">
        <f>Budget!P84</f>
        <v>0</v>
      </c>
      <c r="BJ53">
        <f>Budget!$F$14</f>
        <v>1</v>
      </c>
    </row>
    <row r="54" spans="11:62" ht="15">
      <c r="K54">
        <f>'Goals and Objectives'!A57</f>
        <v>0</v>
      </c>
      <c r="L54">
        <f>'Goals and Objectives'!B57</f>
        <v>0</v>
      </c>
      <c r="M54">
        <f>'Goals and Objectives'!C57</f>
        <v>0</v>
      </c>
      <c r="N54">
        <f>'Goals and Objectives'!D57</f>
        <v>0</v>
      </c>
      <c r="O54">
        <f>'Goals and Objectives'!E57</f>
        <v>0</v>
      </c>
      <c r="P54">
        <f>'Final Results and Narrative'!F56</f>
        <v>0</v>
      </c>
      <c r="Q54">
        <f>'Final Results and Narrative'!G56</f>
        <v>0</v>
      </c>
      <c r="R54">
        <f>'Referrals (PCPP and LGL only)'!A55</f>
        <v>0</v>
      </c>
      <c r="S54">
        <f>'Referrals (PCPP and LGL only)'!B55</f>
        <v>0</v>
      </c>
      <c r="T54">
        <f>'Referrals (PCPP and LGL only)'!C55</f>
        <v>0</v>
      </c>
      <c r="U54">
        <f>'Referrals (PCPP and LGL only)'!D55</f>
        <v>0</v>
      </c>
      <c r="V54">
        <f>'Referrals (PCPP and LGL only)'!E55</f>
        <v>0</v>
      </c>
      <c r="W54">
        <f>'Referrals (PCPP and LGL only)'!F55</f>
        <v>0</v>
      </c>
      <c r="X54">
        <f>'Referrals (PCPP and LGL only)'!G55</f>
        <v>0</v>
      </c>
      <c r="Y54">
        <f>'Referrals (PCPP and LGL only)'!H55</f>
        <v>0</v>
      </c>
      <c r="Z54">
        <f>'Referrals (PCPP and LGL only)'!I55</f>
        <v>0</v>
      </c>
      <c r="AA54">
        <f>Timeline!D64</f>
        <v>0</v>
      </c>
      <c r="AB54">
        <f>Timeline!H64</f>
        <v>0</v>
      </c>
      <c r="AC54" t="str">
        <f>CONCATENATE(COUNTIF(Timeline!L64:AX64,"X")," "&amp;Timeline!$H$8)</f>
        <v>0 </v>
      </c>
      <c r="AD54">
        <f>Budget!H85</f>
        <v>0</v>
      </c>
      <c r="AE54" s="208">
        <f>ROUND(Budget!K85,1)</f>
        <v>0</v>
      </c>
      <c r="AF54">
        <f>Budget!F85</f>
        <v>0</v>
      </c>
      <c r="AH54" t="s">
        <v>261</v>
      </c>
      <c r="AI54" s="207">
        <f>Budget!J85</f>
        <v>0</v>
      </c>
      <c r="AJ54" s="208">
        <f>ROUND(Budget!I85,2)</f>
        <v>0</v>
      </c>
      <c r="AN54">
        <f t="shared" si="0"/>
        <v>0</v>
      </c>
      <c r="AO54">
        <f t="shared" si="1"/>
        <v>0</v>
      </c>
      <c r="AP54">
        <f t="shared" si="2"/>
        <v>0</v>
      </c>
      <c r="AQ54">
        <f t="shared" si="3"/>
        <v>0</v>
      </c>
      <c r="AR54">
        <f t="shared" si="4"/>
        <v>0</v>
      </c>
      <c r="AS54" s="208">
        <f>Budget!L85</f>
        <v>0</v>
      </c>
      <c r="AT54" s="208">
        <f>Budget!M85</f>
        <v>0</v>
      </c>
      <c r="AU54" s="208">
        <f>Budget!N85</f>
        <v>0</v>
      </c>
      <c r="AV54" s="208">
        <f>Budget!O85</f>
        <v>0</v>
      </c>
      <c r="AW54" s="208">
        <f>Budget!P85</f>
        <v>0</v>
      </c>
      <c r="BJ54">
        <f>Budget!$F$14</f>
        <v>1</v>
      </c>
    </row>
    <row r="55" spans="11:62" ht="15">
      <c r="K55">
        <f>'Goals and Objectives'!A58</f>
        <v>0</v>
      </c>
      <c r="L55">
        <f>'Goals and Objectives'!B58</f>
        <v>0</v>
      </c>
      <c r="M55">
        <f>'Goals and Objectives'!C58</f>
        <v>0</v>
      </c>
      <c r="N55">
        <f>'Goals and Objectives'!D58</f>
        <v>0</v>
      </c>
      <c r="O55">
        <f>'Goals and Objectives'!E58</f>
        <v>0</v>
      </c>
      <c r="P55">
        <f>'Final Results and Narrative'!F57</f>
        <v>0</v>
      </c>
      <c r="Q55">
        <f>'Final Results and Narrative'!G57</f>
        <v>0</v>
      </c>
      <c r="R55">
        <f>'Referrals (PCPP and LGL only)'!A56</f>
        <v>0</v>
      </c>
      <c r="S55">
        <f>'Referrals (PCPP and LGL only)'!B56</f>
        <v>0</v>
      </c>
      <c r="T55">
        <f>'Referrals (PCPP and LGL only)'!C56</f>
        <v>0</v>
      </c>
      <c r="U55">
        <f>'Referrals (PCPP and LGL only)'!D56</f>
        <v>0</v>
      </c>
      <c r="V55">
        <f>'Referrals (PCPP and LGL only)'!E56</f>
        <v>0</v>
      </c>
      <c r="W55">
        <f>'Referrals (PCPP and LGL only)'!F56</f>
        <v>0</v>
      </c>
      <c r="X55">
        <f>'Referrals (PCPP and LGL only)'!G56</f>
        <v>0</v>
      </c>
      <c r="Y55">
        <f>'Referrals (PCPP and LGL only)'!H56</f>
        <v>0</v>
      </c>
      <c r="Z55">
        <f>'Referrals (PCPP and LGL only)'!I56</f>
        <v>0</v>
      </c>
      <c r="AA55">
        <f>Timeline!D65</f>
        <v>0</v>
      </c>
      <c r="AB55">
        <f>Timeline!H65</f>
        <v>0</v>
      </c>
      <c r="AC55" t="str">
        <f>CONCATENATE(COUNTIF(Timeline!L65:AX65,"X")," "&amp;Timeline!$H$8)</f>
        <v>0 </v>
      </c>
      <c r="AD55">
        <f>Budget!H86</f>
        <v>0</v>
      </c>
      <c r="AE55" s="208">
        <f>ROUND(Budget!K86,1)</f>
        <v>0</v>
      </c>
      <c r="AF55">
        <f>Budget!F86</f>
        <v>0</v>
      </c>
      <c r="AH55" t="s">
        <v>261</v>
      </c>
      <c r="AI55" s="207">
        <f>Budget!J86</f>
        <v>0</v>
      </c>
      <c r="AJ55" s="208">
        <f>ROUND(Budget!I86,2)</f>
        <v>0</v>
      </c>
      <c r="AN55">
        <f t="shared" si="0"/>
        <v>0</v>
      </c>
      <c r="AO55">
        <f t="shared" si="1"/>
        <v>0</v>
      </c>
      <c r="AP55">
        <f t="shared" si="2"/>
        <v>0</v>
      </c>
      <c r="AQ55">
        <f t="shared" si="3"/>
        <v>0</v>
      </c>
      <c r="AR55">
        <f t="shared" si="4"/>
        <v>0</v>
      </c>
      <c r="AS55" s="208">
        <f>Budget!L86</f>
        <v>0</v>
      </c>
      <c r="AT55" s="208">
        <f>Budget!M86</f>
        <v>0</v>
      </c>
      <c r="AU55" s="208">
        <f>Budget!N86</f>
        <v>0</v>
      </c>
      <c r="AV55" s="208">
        <f>Budget!O86</f>
        <v>0</v>
      </c>
      <c r="AW55" s="208">
        <f>Budget!P86</f>
        <v>0</v>
      </c>
      <c r="BJ55">
        <f>Budget!$F$14</f>
        <v>1</v>
      </c>
    </row>
    <row r="56" spans="11:62" ht="15">
      <c r="K56">
        <f>'Goals and Objectives'!A59</f>
        <v>0</v>
      </c>
      <c r="L56">
        <f>'Goals and Objectives'!B59</f>
        <v>0</v>
      </c>
      <c r="M56">
        <f>'Goals and Objectives'!C59</f>
        <v>0</v>
      </c>
      <c r="N56">
        <f>'Goals and Objectives'!D59</f>
        <v>0</v>
      </c>
      <c r="O56">
        <f>'Goals and Objectives'!E59</f>
        <v>0</v>
      </c>
      <c r="P56">
        <f>'Final Results and Narrative'!F58</f>
        <v>0</v>
      </c>
      <c r="Q56">
        <f>'Final Results and Narrative'!G58</f>
        <v>0</v>
      </c>
      <c r="R56">
        <f>'Referrals (PCPP and LGL only)'!A57</f>
        <v>0</v>
      </c>
      <c r="S56">
        <f>'Referrals (PCPP and LGL only)'!B57</f>
        <v>0</v>
      </c>
      <c r="T56">
        <f>'Referrals (PCPP and LGL only)'!C57</f>
        <v>0</v>
      </c>
      <c r="U56">
        <f>'Referrals (PCPP and LGL only)'!D57</f>
        <v>0</v>
      </c>
      <c r="V56">
        <f>'Referrals (PCPP and LGL only)'!E57</f>
        <v>0</v>
      </c>
      <c r="W56">
        <f>'Referrals (PCPP and LGL only)'!F57</f>
        <v>0</v>
      </c>
      <c r="X56">
        <f>'Referrals (PCPP and LGL only)'!G57</f>
        <v>0</v>
      </c>
      <c r="Y56">
        <f>'Referrals (PCPP and LGL only)'!H57</f>
        <v>0</v>
      </c>
      <c r="Z56">
        <f>'Referrals (PCPP and LGL only)'!I57</f>
        <v>0</v>
      </c>
      <c r="AA56">
        <f>Timeline!D66</f>
        <v>0</v>
      </c>
      <c r="AB56">
        <f>Timeline!H66</f>
        <v>0</v>
      </c>
      <c r="AC56" t="str">
        <f>CONCATENATE(COUNTIF(Timeline!L66:AX66,"X")," "&amp;Timeline!$H$8)</f>
        <v>0 </v>
      </c>
      <c r="AD56">
        <f>Budget!H87</f>
        <v>0</v>
      </c>
      <c r="AE56" s="208">
        <f>ROUND(Budget!K87,1)</f>
        <v>0</v>
      </c>
      <c r="AF56">
        <f>Budget!F87</f>
        <v>0</v>
      </c>
      <c r="AH56" t="s">
        <v>261</v>
      </c>
      <c r="AI56" s="207">
        <f>Budget!J87</f>
        <v>0</v>
      </c>
      <c r="AJ56" s="208">
        <f>ROUND(Budget!I87,2)</f>
        <v>0</v>
      </c>
      <c r="AN56">
        <f t="shared" si="0"/>
        <v>0</v>
      </c>
      <c r="AO56">
        <f t="shared" si="1"/>
        <v>0</v>
      </c>
      <c r="AP56">
        <f t="shared" si="2"/>
        <v>0</v>
      </c>
      <c r="AQ56">
        <f t="shared" si="3"/>
        <v>0</v>
      </c>
      <c r="AR56">
        <f t="shared" si="4"/>
        <v>0</v>
      </c>
      <c r="AS56" s="208">
        <f>Budget!L87</f>
        <v>0</v>
      </c>
      <c r="AT56" s="208">
        <f>Budget!M87</f>
        <v>0</v>
      </c>
      <c r="AU56" s="208">
        <f>Budget!N87</f>
        <v>0</v>
      </c>
      <c r="AV56" s="208">
        <f>Budget!O87</f>
        <v>0</v>
      </c>
      <c r="AW56" s="208">
        <f>Budget!P87</f>
        <v>0</v>
      </c>
      <c r="BJ56">
        <f>Budget!$F$14</f>
        <v>1</v>
      </c>
    </row>
    <row r="57" spans="11:62" ht="15">
      <c r="K57">
        <f>'Goals and Objectives'!A60</f>
        <v>0</v>
      </c>
      <c r="L57">
        <f>'Goals and Objectives'!B60</f>
        <v>0</v>
      </c>
      <c r="M57">
        <f>'Goals and Objectives'!C60</f>
        <v>0</v>
      </c>
      <c r="N57">
        <f>'Goals and Objectives'!D60</f>
        <v>0</v>
      </c>
      <c r="O57">
        <f>'Goals and Objectives'!E60</f>
        <v>0</v>
      </c>
      <c r="P57">
        <f>'Final Results and Narrative'!F59</f>
        <v>0</v>
      </c>
      <c r="Q57">
        <f>'Final Results and Narrative'!G59</f>
        <v>0</v>
      </c>
      <c r="R57">
        <f>'Referrals (PCPP and LGL only)'!A58</f>
        <v>0</v>
      </c>
      <c r="S57">
        <f>'Referrals (PCPP and LGL only)'!B58</f>
        <v>0</v>
      </c>
      <c r="T57">
        <f>'Referrals (PCPP and LGL only)'!C58</f>
        <v>0</v>
      </c>
      <c r="U57">
        <f>'Referrals (PCPP and LGL only)'!D58</f>
        <v>0</v>
      </c>
      <c r="V57">
        <f>'Referrals (PCPP and LGL only)'!E58</f>
        <v>0</v>
      </c>
      <c r="W57">
        <f>'Referrals (PCPP and LGL only)'!F58</f>
        <v>0</v>
      </c>
      <c r="X57">
        <f>'Referrals (PCPP and LGL only)'!G58</f>
        <v>0</v>
      </c>
      <c r="Y57">
        <f>'Referrals (PCPP and LGL only)'!H58</f>
        <v>0</v>
      </c>
      <c r="Z57">
        <f>'Referrals (PCPP and LGL only)'!I58</f>
        <v>0</v>
      </c>
      <c r="AA57">
        <f>Timeline!D67</f>
        <v>0</v>
      </c>
      <c r="AB57">
        <f>Timeline!H67</f>
        <v>0</v>
      </c>
      <c r="AC57" t="str">
        <f>CONCATENATE(COUNTIF(Timeline!L67:AX67,"X")," "&amp;Timeline!$H$8)</f>
        <v>0 </v>
      </c>
      <c r="AD57">
        <f>Budget!H88</f>
        <v>0</v>
      </c>
      <c r="AE57" s="208">
        <f>ROUND(Budget!K88,1)</f>
        <v>0</v>
      </c>
      <c r="AF57">
        <f>Budget!F88</f>
        <v>0</v>
      </c>
      <c r="AH57" t="s">
        <v>261</v>
      </c>
      <c r="AI57" s="207">
        <f>Budget!J88</f>
        <v>0</v>
      </c>
      <c r="AJ57" s="208">
        <f>ROUND(Budget!I88,2)</f>
        <v>0</v>
      </c>
      <c r="AN57">
        <f t="shared" si="0"/>
        <v>0</v>
      </c>
      <c r="AO57">
        <f t="shared" si="1"/>
        <v>0</v>
      </c>
      <c r="AP57">
        <f t="shared" si="2"/>
        <v>0</v>
      </c>
      <c r="AQ57">
        <f t="shared" si="3"/>
        <v>0</v>
      </c>
      <c r="AR57">
        <f t="shared" si="4"/>
        <v>0</v>
      </c>
      <c r="AS57" s="208">
        <f>Budget!L88</f>
        <v>0</v>
      </c>
      <c r="AT57" s="208">
        <f>Budget!M88</f>
        <v>0</v>
      </c>
      <c r="AU57" s="208">
        <f>Budget!N88</f>
        <v>0</v>
      </c>
      <c r="AV57" s="208">
        <f>Budget!O88</f>
        <v>0</v>
      </c>
      <c r="AW57" s="208">
        <f>Budget!P88</f>
        <v>0</v>
      </c>
      <c r="BJ57">
        <f>Budget!$F$14</f>
        <v>1</v>
      </c>
    </row>
    <row r="58" spans="11:62" ht="15">
      <c r="K58">
        <f>'Goals and Objectives'!A61</f>
        <v>0</v>
      </c>
      <c r="L58">
        <f>'Goals and Objectives'!B61</f>
        <v>0</v>
      </c>
      <c r="M58">
        <f>'Goals and Objectives'!C61</f>
        <v>0</v>
      </c>
      <c r="N58">
        <f>'Goals and Objectives'!D61</f>
        <v>0</v>
      </c>
      <c r="O58">
        <f>'Goals and Objectives'!E61</f>
        <v>0</v>
      </c>
      <c r="P58">
        <f>'Final Results and Narrative'!F60</f>
        <v>0</v>
      </c>
      <c r="Q58">
        <f>'Final Results and Narrative'!G60</f>
        <v>0</v>
      </c>
      <c r="R58">
        <f>'Referrals (PCPP and LGL only)'!A59</f>
        <v>0</v>
      </c>
      <c r="S58">
        <f>'Referrals (PCPP and LGL only)'!B59</f>
        <v>0</v>
      </c>
      <c r="T58">
        <f>'Referrals (PCPP and LGL only)'!C59</f>
        <v>0</v>
      </c>
      <c r="U58">
        <f>'Referrals (PCPP and LGL only)'!D59</f>
        <v>0</v>
      </c>
      <c r="V58">
        <f>'Referrals (PCPP and LGL only)'!E59</f>
        <v>0</v>
      </c>
      <c r="W58">
        <f>'Referrals (PCPP and LGL only)'!F59</f>
        <v>0</v>
      </c>
      <c r="X58">
        <f>'Referrals (PCPP and LGL only)'!G59</f>
        <v>0</v>
      </c>
      <c r="Y58">
        <f>'Referrals (PCPP and LGL only)'!H59</f>
        <v>0</v>
      </c>
      <c r="Z58">
        <f>'Referrals (PCPP and LGL only)'!I59</f>
        <v>0</v>
      </c>
      <c r="AA58">
        <f>Timeline!D68</f>
        <v>0</v>
      </c>
      <c r="AB58">
        <f>Timeline!H68</f>
        <v>0</v>
      </c>
      <c r="AC58" t="str">
        <f>CONCATENATE(COUNTIF(Timeline!L68:AX68,"X")," "&amp;Timeline!$H$8)</f>
        <v>0 </v>
      </c>
      <c r="AD58">
        <f>Budget!H89</f>
        <v>0</v>
      </c>
      <c r="AE58" s="208">
        <f>ROUND(Budget!K89,1)</f>
        <v>0</v>
      </c>
      <c r="AF58">
        <f>Budget!F89</f>
        <v>0</v>
      </c>
      <c r="AH58" t="s">
        <v>261</v>
      </c>
      <c r="AI58" s="207">
        <f>Budget!J89</f>
        <v>0</v>
      </c>
      <c r="AJ58" s="208">
        <f>ROUND(Budget!I89,2)</f>
        <v>0</v>
      </c>
      <c r="AN58">
        <f t="shared" si="0"/>
        <v>0</v>
      </c>
      <c r="AO58">
        <f t="shared" si="1"/>
        <v>0</v>
      </c>
      <c r="AP58">
        <f t="shared" si="2"/>
        <v>0</v>
      </c>
      <c r="AQ58">
        <f t="shared" si="3"/>
        <v>0</v>
      </c>
      <c r="AR58">
        <f t="shared" si="4"/>
        <v>0</v>
      </c>
      <c r="AS58" s="208">
        <f>Budget!L89</f>
        <v>0</v>
      </c>
      <c r="AT58" s="208">
        <f>Budget!M89</f>
        <v>0</v>
      </c>
      <c r="AU58" s="208">
        <f>Budget!N89</f>
        <v>0</v>
      </c>
      <c r="AV58" s="208">
        <f>Budget!O89</f>
        <v>0</v>
      </c>
      <c r="AW58" s="208">
        <f>Budget!P89</f>
        <v>0</v>
      </c>
      <c r="BJ58">
        <f>Budget!$F$14</f>
        <v>1</v>
      </c>
    </row>
    <row r="59" spans="11:62" ht="15">
      <c r="K59">
        <f>'Goals and Objectives'!A62</f>
        <v>0</v>
      </c>
      <c r="L59">
        <f>'Goals and Objectives'!B62</f>
        <v>0</v>
      </c>
      <c r="M59">
        <f>'Goals and Objectives'!C62</f>
        <v>0</v>
      </c>
      <c r="N59">
        <f>'Goals and Objectives'!D62</f>
        <v>0</v>
      </c>
      <c r="O59">
        <f>'Goals and Objectives'!E62</f>
        <v>0</v>
      </c>
      <c r="P59">
        <f>'Final Results and Narrative'!F61</f>
        <v>0</v>
      </c>
      <c r="Q59">
        <f>'Final Results and Narrative'!G61</f>
        <v>0</v>
      </c>
      <c r="R59">
        <f>'Referrals (PCPP and LGL only)'!A60</f>
        <v>0</v>
      </c>
      <c r="S59">
        <f>'Referrals (PCPP and LGL only)'!B60</f>
        <v>0</v>
      </c>
      <c r="T59">
        <f>'Referrals (PCPP and LGL only)'!C60</f>
        <v>0</v>
      </c>
      <c r="U59">
        <f>'Referrals (PCPP and LGL only)'!D60</f>
        <v>0</v>
      </c>
      <c r="V59">
        <f>'Referrals (PCPP and LGL only)'!E60</f>
        <v>0</v>
      </c>
      <c r="W59">
        <f>'Referrals (PCPP and LGL only)'!F60</f>
        <v>0</v>
      </c>
      <c r="X59">
        <f>'Referrals (PCPP and LGL only)'!G60</f>
        <v>0</v>
      </c>
      <c r="Y59">
        <f>'Referrals (PCPP and LGL only)'!H60</f>
        <v>0</v>
      </c>
      <c r="Z59">
        <f>'Referrals (PCPP and LGL only)'!I60</f>
        <v>0</v>
      </c>
      <c r="AA59">
        <f>Timeline!D69</f>
        <v>0</v>
      </c>
      <c r="AB59">
        <f>Timeline!H69</f>
        <v>0</v>
      </c>
      <c r="AC59" t="str">
        <f>CONCATENATE(COUNTIF(Timeline!L69:AX69,"X")," "&amp;Timeline!$H$8)</f>
        <v>0 </v>
      </c>
      <c r="AD59">
        <f>Budget!H90</f>
        <v>0</v>
      </c>
      <c r="AE59" s="208">
        <f>ROUND(Budget!K90,1)</f>
        <v>0</v>
      </c>
      <c r="AF59">
        <f>Budget!F90</f>
        <v>0</v>
      </c>
      <c r="AH59" t="s">
        <v>261</v>
      </c>
      <c r="AI59" s="207">
        <f>Budget!J90</f>
        <v>0</v>
      </c>
      <c r="AJ59" s="208">
        <f>ROUND(Budget!I90,2)</f>
        <v>0</v>
      </c>
      <c r="AN59">
        <f t="shared" si="0"/>
        <v>0</v>
      </c>
      <c r="AO59">
        <f t="shared" si="1"/>
        <v>0</v>
      </c>
      <c r="AP59">
        <f t="shared" si="2"/>
        <v>0</v>
      </c>
      <c r="AQ59">
        <f t="shared" si="3"/>
        <v>0</v>
      </c>
      <c r="AR59">
        <f t="shared" si="4"/>
        <v>0</v>
      </c>
      <c r="AS59" s="208">
        <f>Budget!L90</f>
        <v>0</v>
      </c>
      <c r="AT59" s="208">
        <f>Budget!M90</f>
        <v>0</v>
      </c>
      <c r="AU59" s="208">
        <f>Budget!N90</f>
        <v>0</v>
      </c>
      <c r="AV59" s="208">
        <f>Budget!O90</f>
        <v>0</v>
      </c>
      <c r="AW59" s="208">
        <f>Budget!P90</f>
        <v>0</v>
      </c>
      <c r="BJ59">
        <f>Budget!$F$14</f>
        <v>1</v>
      </c>
    </row>
    <row r="60" spans="11:62" ht="15">
      <c r="K60">
        <f>'Goals and Objectives'!A63</f>
        <v>0</v>
      </c>
      <c r="L60">
        <f>'Goals and Objectives'!B63</f>
        <v>0</v>
      </c>
      <c r="M60">
        <f>'Goals and Objectives'!C63</f>
        <v>0</v>
      </c>
      <c r="N60">
        <f>'Goals and Objectives'!D63</f>
        <v>0</v>
      </c>
      <c r="O60">
        <f>'Goals and Objectives'!E63</f>
        <v>0</v>
      </c>
      <c r="P60">
        <f>'Final Results and Narrative'!F62</f>
        <v>0</v>
      </c>
      <c r="Q60">
        <f>'Final Results and Narrative'!G62</f>
        <v>0</v>
      </c>
      <c r="R60">
        <f>'Referrals (PCPP and LGL only)'!A61</f>
        <v>0</v>
      </c>
      <c r="S60">
        <f>'Referrals (PCPP and LGL only)'!B61</f>
        <v>0</v>
      </c>
      <c r="T60">
        <f>'Referrals (PCPP and LGL only)'!C61</f>
        <v>0</v>
      </c>
      <c r="U60">
        <f>'Referrals (PCPP and LGL only)'!D61</f>
        <v>0</v>
      </c>
      <c r="V60">
        <f>'Referrals (PCPP and LGL only)'!E61</f>
        <v>0</v>
      </c>
      <c r="W60">
        <f>'Referrals (PCPP and LGL only)'!F61</f>
        <v>0</v>
      </c>
      <c r="X60">
        <f>'Referrals (PCPP and LGL only)'!G61</f>
        <v>0</v>
      </c>
      <c r="Y60">
        <f>'Referrals (PCPP and LGL only)'!H61</f>
        <v>0</v>
      </c>
      <c r="Z60">
        <f>'Referrals (PCPP and LGL only)'!I61</f>
        <v>0</v>
      </c>
      <c r="AA60">
        <f>Timeline!D70</f>
        <v>0</v>
      </c>
      <c r="AB60">
        <f>Timeline!H70</f>
        <v>0</v>
      </c>
      <c r="AC60" t="str">
        <f>CONCATENATE(COUNTIF(Timeline!L70:AX70,"X")," "&amp;Timeline!$H$8)</f>
        <v>0 </v>
      </c>
      <c r="AD60">
        <f>Budget!H91</f>
        <v>0</v>
      </c>
      <c r="AE60" s="208">
        <f>ROUND(Budget!K91,1)</f>
        <v>0</v>
      </c>
      <c r="AF60">
        <f>Budget!F91</f>
        <v>0</v>
      </c>
      <c r="AH60" t="s">
        <v>261</v>
      </c>
      <c r="AI60" s="207">
        <f>Budget!J91</f>
        <v>0</v>
      </c>
      <c r="AJ60" s="208">
        <f>ROUND(Budget!I91,2)</f>
        <v>0</v>
      </c>
      <c r="AN60">
        <f t="shared" si="0"/>
        <v>0</v>
      </c>
      <c r="AO60">
        <f t="shared" si="1"/>
        <v>0</v>
      </c>
      <c r="AP60">
        <f t="shared" si="2"/>
        <v>0</v>
      </c>
      <c r="AQ60">
        <f t="shared" si="3"/>
        <v>0</v>
      </c>
      <c r="AR60">
        <f t="shared" si="4"/>
        <v>0</v>
      </c>
      <c r="AS60" s="208">
        <f>Budget!L91</f>
        <v>0</v>
      </c>
      <c r="AT60" s="208">
        <f>Budget!M91</f>
        <v>0</v>
      </c>
      <c r="AU60" s="208">
        <f>Budget!N91</f>
        <v>0</v>
      </c>
      <c r="AV60" s="208">
        <f>Budget!O91</f>
        <v>0</v>
      </c>
      <c r="AW60" s="208">
        <f>Budget!P91</f>
        <v>0</v>
      </c>
      <c r="BJ60">
        <f>Budget!$F$14</f>
        <v>1</v>
      </c>
    </row>
    <row r="61" spans="11:62" ht="15">
      <c r="K61">
        <f>'Goals and Objectives'!A64</f>
        <v>0</v>
      </c>
      <c r="L61">
        <f>'Goals and Objectives'!B64</f>
        <v>0</v>
      </c>
      <c r="M61">
        <f>'Goals and Objectives'!C64</f>
        <v>0</v>
      </c>
      <c r="N61">
        <f>'Goals and Objectives'!D64</f>
        <v>0</v>
      </c>
      <c r="O61">
        <f>'Goals and Objectives'!E64</f>
        <v>0</v>
      </c>
      <c r="P61">
        <f>'Final Results and Narrative'!F63</f>
        <v>0</v>
      </c>
      <c r="Q61">
        <f>'Final Results and Narrative'!G63</f>
        <v>0</v>
      </c>
      <c r="R61">
        <f>'Referrals (PCPP and LGL only)'!A62</f>
        <v>0</v>
      </c>
      <c r="S61">
        <f>'Referrals (PCPP and LGL only)'!B62</f>
        <v>0</v>
      </c>
      <c r="T61">
        <f>'Referrals (PCPP and LGL only)'!C62</f>
        <v>0</v>
      </c>
      <c r="U61">
        <f>'Referrals (PCPP and LGL only)'!D62</f>
        <v>0</v>
      </c>
      <c r="V61">
        <f>'Referrals (PCPP and LGL only)'!E62</f>
        <v>0</v>
      </c>
      <c r="W61">
        <f>'Referrals (PCPP and LGL only)'!F62</f>
        <v>0</v>
      </c>
      <c r="X61">
        <f>'Referrals (PCPP and LGL only)'!G62</f>
        <v>0</v>
      </c>
      <c r="Y61">
        <f>'Referrals (PCPP and LGL only)'!H62</f>
        <v>0</v>
      </c>
      <c r="Z61">
        <f>'Referrals (PCPP and LGL only)'!I62</f>
        <v>0</v>
      </c>
      <c r="AA61">
        <f>Timeline!D71</f>
        <v>0</v>
      </c>
      <c r="AB61">
        <f>Timeline!H71</f>
        <v>0</v>
      </c>
      <c r="AC61" t="str">
        <f>CONCATENATE(COUNTIF(Timeline!L71:AX71,"X")," "&amp;Timeline!$H$8)</f>
        <v>0 </v>
      </c>
      <c r="AD61">
        <f>Budget!H92</f>
        <v>0</v>
      </c>
      <c r="AE61" s="208">
        <f>ROUND(Budget!K92,1)</f>
        <v>0</v>
      </c>
      <c r="AF61">
        <f>Budget!F92</f>
        <v>0</v>
      </c>
      <c r="AH61" t="s">
        <v>261</v>
      </c>
      <c r="AI61" s="207">
        <f>Budget!J92</f>
        <v>0</v>
      </c>
      <c r="AJ61" s="208">
        <f>ROUND(Budget!I92,2)</f>
        <v>0</v>
      </c>
      <c r="AN61">
        <f t="shared" si="0"/>
        <v>0</v>
      </c>
      <c r="AO61">
        <f t="shared" si="1"/>
        <v>0</v>
      </c>
      <c r="AP61">
        <f t="shared" si="2"/>
        <v>0</v>
      </c>
      <c r="AQ61">
        <f t="shared" si="3"/>
        <v>0</v>
      </c>
      <c r="AR61">
        <f t="shared" si="4"/>
        <v>0</v>
      </c>
      <c r="AS61" s="208">
        <f>Budget!L92</f>
        <v>0</v>
      </c>
      <c r="AT61" s="208">
        <f>Budget!M92</f>
        <v>0</v>
      </c>
      <c r="AU61" s="208">
        <f>Budget!N92</f>
        <v>0</v>
      </c>
      <c r="AV61" s="208">
        <f>Budget!O92</f>
        <v>0</v>
      </c>
      <c r="AW61" s="208">
        <f>Budget!P92</f>
        <v>0</v>
      </c>
      <c r="BJ61">
        <f>Budget!$F$14</f>
        <v>1</v>
      </c>
    </row>
    <row r="62" spans="11:62" ht="15">
      <c r="K62">
        <f>'Goals and Objectives'!A65</f>
        <v>0</v>
      </c>
      <c r="L62">
        <f>'Goals and Objectives'!B65</f>
        <v>0</v>
      </c>
      <c r="M62">
        <f>'Goals and Objectives'!C65</f>
        <v>0</v>
      </c>
      <c r="N62">
        <f>'Goals and Objectives'!D65</f>
        <v>0</v>
      </c>
      <c r="O62">
        <f>'Goals and Objectives'!E65</f>
        <v>0</v>
      </c>
      <c r="P62">
        <f>'Final Results and Narrative'!F64</f>
        <v>0</v>
      </c>
      <c r="Q62">
        <f>'Final Results and Narrative'!G64</f>
        <v>0</v>
      </c>
      <c r="R62">
        <f>'Referrals (PCPP and LGL only)'!A63</f>
        <v>0</v>
      </c>
      <c r="S62">
        <f>'Referrals (PCPP and LGL only)'!B63</f>
        <v>0</v>
      </c>
      <c r="T62">
        <f>'Referrals (PCPP and LGL only)'!C63</f>
        <v>0</v>
      </c>
      <c r="U62">
        <f>'Referrals (PCPP and LGL only)'!D63</f>
        <v>0</v>
      </c>
      <c r="V62">
        <f>'Referrals (PCPP and LGL only)'!E63</f>
        <v>0</v>
      </c>
      <c r="W62">
        <f>'Referrals (PCPP and LGL only)'!F63</f>
        <v>0</v>
      </c>
      <c r="X62">
        <f>'Referrals (PCPP and LGL only)'!G63</f>
        <v>0</v>
      </c>
      <c r="Y62">
        <f>'Referrals (PCPP and LGL only)'!H63</f>
        <v>0</v>
      </c>
      <c r="Z62">
        <f>'Referrals (PCPP and LGL only)'!I63</f>
        <v>0</v>
      </c>
      <c r="AA62">
        <f>Timeline!D72</f>
        <v>0</v>
      </c>
      <c r="AB62">
        <f>Timeline!H72</f>
        <v>0</v>
      </c>
      <c r="AC62" t="str">
        <f>CONCATENATE(COUNTIF(Timeline!L72:AX72,"X")," "&amp;Timeline!$H$8)</f>
        <v>0 </v>
      </c>
      <c r="AD62">
        <f>Budget!H93</f>
        <v>0</v>
      </c>
      <c r="AE62" s="208">
        <f>ROUND(Budget!K93,1)</f>
        <v>0</v>
      </c>
      <c r="AF62">
        <f>Budget!F93</f>
        <v>0</v>
      </c>
      <c r="AH62" t="s">
        <v>261</v>
      </c>
      <c r="AI62" s="207">
        <f>Budget!J93</f>
        <v>0</v>
      </c>
      <c r="AJ62" s="208">
        <f>ROUND(Budget!I93,2)</f>
        <v>0</v>
      </c>
      <c r="AN62">
        <f t="shared" si="0"/>
        <v>0</v>
      </c>
      <c r="AO62">
        <f t="shared" si="1"/>
        <v>0</v>
      </c>
      <c r="AP62">
        <f t="shared" si="2"/>
        <v>0</v>
      </c>
      <c r="AQ62">
        <f t="shared" si="3"/>
        <v>0</v>
      </c>
      <c r="AR62">
        <f t="shared" si="4"/>
        <v>0</v>
      </c>
      <c r="AS62" s="208">
        <f>Budget!L93</f>
        <v>0</v>
      </c>
      <c r="AT62" s="208">
        <f>Budget!M93</f>
        <v>0</v>
      </c>
      <c r="AU62" s="208">
        <f>Budget!N93</f>
        <v>0</v>
      </c>
      <c r="AV62" s="208">
        <f>Budget!O93</f>
        <v>0</v>
      </c>
      <c r="AW62" s="208">
        <f>Budget!P93</f>
        <v>0</v>
      </c>
      <c r="BJ62">
        <f>Budget!$F$14</f>
        <v>1</v>
      </c>
    </row>
    <row r="63" spans="11:62" ht="15">
      <c r="K63">
        <f>'Goals and Objectives'!A66</f>
        <v>0</v>
      </c>
      <c r="L63">
        <f>'Goals and Objectives'!B66</f>
        <v>0</v>
      </c>
      <c r="M63">
        <f>'Goals and Objectives'!C66</f>
        <v>0</v>
      </c>
      <c r="N63">
        <f>'Goals and Objectives'!D66</f>
        <v>0</v>
      </c>
      <c r="O63">
        <f>'Goals and Objectives'!E66</f>
        <v>0</v>
      </c>
      <c r="P63">
        <f>'Final Results and Narrative'!F65</f>
        <v>0</v>
      </c>
      <c r="Q63">
        <f>'Final Results and Narrative'!G65</f>
        <v>0</v>
      </c>
      <c r="R63">
        <f>'Referrals (PCPP and LGL only)'!A64</f>
        <v>0</v>
      </c>
      <c r="S63">
        <f>'Referrals (PCPP and LGL only)'!B64</f>
        <v>0</v>
      </c>
      <c r="T63">
        <f>'Referrals (PCPP and LGL only)'!C64</f>
        <v>0</v>
      </c>
      <c r="U63">
        <f>'Referrals (PCPP and LGL only)'!D64</f>
        <v>0</v>
      </c>
      <c r="V63">
        <f>'Referrals (PCPP and LGL only)'!E64</f>
        <v>0</v>
      </c>
      <c r="W63">
        <f>'Referrals (PCPP and LGL only)'!F64</f>
        <v>0</v>
      </c>
      <c r="X63">
        <f>'Referrals (PCPP and LGL only)'!G64</f>
        <v>0</v>
      </c>
      <c r="Y63">
        <f>'Referrals (PCPP and LGL only)'!H64</f>
        <v>0</v>
      </c>
      <c r="Z63">
        <f>'Referrals (PCPP and LGL only)'!I64</f>
        <v>0</v>
      </c>
      <c r="AA63">
        <f>Timeline!D73</f>
        <v>0</v>
      </c>
      <c r="AB63">
        <f>Timeline!H73</f>
        <v>0</v>
      </c>
      <c r="AC63" t="str">
        <f>CONCATENATE(COUNTIF(Timeline!L73:AX73,"X")," "&amp;Timeline!$H$8)</f>
        <v>0 </v>
      </c>
      <c r="AD63">
        <f>Budget!H94</f>
        <v>0</v>
      </c>
      <c r="AE63" s="208">
        <f>ROUND(Budget!K94,1)</f>
        <v>0</v>
      </c>
      <c r="AF63">
        <f>Budget!F94</f>
        <v>0</v>
      </c>
      <c r="AH63" t="s">
        <v>261</v>
      </c>
      <c r="AI63" s="207">
        <f>Budget!J94</f>
        <v>0</v>
      </c>
      <c r="AJ63" s="208">
        <f>ROUND(Budget!I94,2)</f>
        <v>0</v>
      </c>
      <c r="AN63">
        <f t="shared" si="0"/>
        <v>0</v>
      </c>
      <c r="AO63">
        <f t="shared" si="1"/>
        <v>0</v>
      </c>
      <c r="AP63">
        <f t="shared" si="2"/>
        <v>0</v>
      </c>
      <c r="AQ63">
        <f t="shared" si="3"/>
        <v>0</v>
      </c>
      <c r="AR63">
        <f t="shared" si="4"/>
        <v>0</v>
      </c>
      <c r="AS63" s="208">
        <f>Budget!L94</f>
        <v>0</v>
      </c>
      <c r="AT63" s="208">
        <f>Budget!M94</f>
        <v>0</v>
      </c>
      <c r="AU63" s="208">
        <f>Budget!N94</f>
        <v>0</v>
      </c>
      <c r="AV63" s="208">
        <f>Budget!O94</f>
        <v>0</v>
      </c>
      <c r="AW63" s="208">
        <f>Budget!P94</f>
        <v>0</v>
      </c>
      <c r="BJ63">
        <f>Budget!$F$14</f>
        <v>1</v>
      </c>
    </row>
    <row r="64" spans="11:62" ht="15">
      <c r="K64">
        <f>'Goals and Objectives'!A67</f>
        <v>0</v>
      </c>
      <c r="L64">
        <f>'Goals and Objectives'!B67</f>
        <v>0</v>
      </c>
      <c r="M64">
        <f>'Goals and Objectives'!C67</f>
        <v>0</v>
      </c>
      <c r="N64">
        <f>'Goals and Objectives'!D67</f>
        <v>0</v>
      </c>
      <c r="O64">
        <f>'Goals and Objectives'!E67</f>
        <v>0</v>
      </c>
      <c r="P64">
        <f>'Final Results and Narrative'!F66</f>
        <v>0</v>
      </c>
      <c r="Q64">
        <f>'Final Results and Narrative'!G66</f>
        <v>0</v>
      </c>
      <c r="R64">
        <f>'Referrals (PCPP and LGL only)'!A65</f>
        <v>0</v>
      </c>
      <c r="S64">
        <f>'Referrals (PCPP and LGL only)'!B65</f>
        <v>0</v>
      </c>
      <c r="T64">
        <f>'Referrals (PCPP and LGL only)'!C65</f>
        <v>0</v>
      </c>
      <c r="U64">
        <f>'Referrals (PCPP and LGL only)'!D65</f>
        <v>0</v>
      </c>
      <c r="V64">
        <f>'Referrals (PCPP and LGL only)'!E65</f>
        <v>0</v>
      </c>
      <c r="W64">
        <f>'Referrals (PCPP and LGL only)'!F65</f>
        <v>0</v>
      </c>
      <c r="X64">
        <f>'Referrals (PCPP and LGL only)'!G65</f>
        <v>0</v>
      </c>
      <c r="Y64">
        <f>'Referrals (PCPP and LGL only)'!H65</f>
        <v>0</v>
      </c>
      <c r="Z64">
        <f>'Referrals (PCPP and LGL only)'!I65</f>
        <v>0</v>
      </c>
      <c r="AA64">
        <f>Timeline!D74</f>
        <v>0</v>
      </c>
      <c r="AB64">
        <f>Timeline!H74</f>
        <v>0</v>
      </c>
      <c r="AC64" t="str">
        <f>CONCATENATE(COUNTIF(Timeline!L74:AX74,"X")," "&amp;Timeline!$H$8)</f>
        <v>0 </v>
      </c>
      <c r="AD64">
        <f>Budget!H95</f>
        <v>0</v>
      </c>
      <c r="AE64" s="208">
        <f>ROUND(Budget!K95,1)</f>
        <v>0</v>
      </c>
      <c r="AF64">
        <f>Budget!F95</f>
        <v>0</v>
      </c>
      <c r="AH64" t="s">
        <v>261</v>
      </c>
      <c r="AI64" s="207">
        <f>Budget!J95</f>
        <v>0</v>
      </c>
      <c r="AJ64" s="208">
        <f>ROUND(Budget!I95,2)</f>
        <v>0</v>
      </c>
      <c r="AN64">
        <f t="shared" si="0"/>
        <v>0</v>
      </c>
      <c r="AO64">
        <f t="shared" si="1"/>
        <v>0</v>
      </c>
      <c r="AP64">
        <f t="shared" si="2"/>
        <v>0</v>
      </c>
      <c r="AQ64">
        <f t="shared" si="3"/>
        <v>0</v>
      </c>
      <c r="AR64">
        <f t="shared" si="4"/>
        <v>0</v>
      </c>
      <c r="AS64" s="208">
        <f>Budget!L95</f>
        <v>0</v>
      </c>
      <c r="AT64" s="208">
        <f>Budget!M95</f>
        <v>0</v>
      </c>
      <c r="AU64" s="208">
        <f>Budget!N95</f>
        <v>0</v>
      </c>
      <c r="AV64" s="208">
        <f>Budget!O95</f>
        <v>0</v>
      </c>
      <c r="AW64" s="208">
        <f>Budget!P95</f>
        <v>0</v>
      </c>
      <c r="BJ64">
        <f>Budget!$F$14</f>
        <v>1</v>
      </c>
    </row>
    <row r="65" spans="11:62" ht="15">
      <c r="K65">
        <f>'Goals and Objectives'!A68</f>
        <v>0</v>
      </c>
      <c r="L65">
        <f>'Goals and Objectives'!B68</f>
        <v>0</v>
      </c>
      <c r="M65">
        <f>'Goals and Objectives'!C68</f>
        <v>0</v>
      </c>
      <c r="N65">
        <f>'Goals and Objectives'!D68</f>
        <v>0</v>
      </c>
      <c r="O65">
        <f>'Goals and Objectives'!E68</f>
        <v>0</v>
      </c>
      <c r="P65">
        <f>'Final Results and Narrative'!F67</f>
        <v>0</v>
      </c>
      <c r="Q65">
        <f>'Final Results and Narrative'!G67</f>
        <v>0</v>
      </c>
      <c r="R65">
        <f>'Referrals (PCPP and LGL only)'!A66</f>
        <v>0</v>
      </c>
      <c r="S65">
        <f>'Referrals (PCPP and LGL only)'!B66</f>
        <v>0</v>
      </c>
      <c r="T65">
        <f>'Referrals (PCPP and LGL only)'!C66</f>
        <v>0</v>
      </c>
      <c r="U65">
        <f>'Referrals (PCPP and LGL only)'!D66</f>
        <v>0</v>
      </c>
      <c r="V65">
        <f>'Referrals (PCPP and LGL only)'!E66</f>
        <v>0</v>
      </c>
      <c r="W65">
        <f>'Referrals (PCPP and LGL only)'!F66</f>
        <v>0</v>
      </c>
      <c r="X65">
        <f>'Referrals (PCPP and LGL only)'!G66</f>
        <v>0</v>
      </c>
      <c r="Y65">
        <f>'Referrals (PCPP and LGL only)'!H66</f>
        <v>0</v>
      </c>
      <c r="Z65">
        <f>'Referrals (PCPP and LGL only)'!I66</f>
        <v>0</v>
      </c>
      <c r="AA65">
        <f>Timeline!D75</f>
        <v>0</v>
      </c>
      <c r="AB65">
        <f>Timeline!H75</f>
        <v>0</v>
      </c>
      <c r="AC65" t="str">
        <f>CONCATENATE(COUNTIF(Timeline!L75:AX75,"X")," "&amp;Timeline!$H$8)</f>
        <v>0 </v>
      </c>
      <c r="AD65">
        <f>Budget!H96</f>
        <v>0</v>
      </c>
      <c r="AE65" s="208">
        <f>ROUND(Budget!K96,1)</f>
        <v>0</v>
      </c>
      <c r="AF65">
        <f>Budget!F96</f>
        <v>0</v>
      </c>
      <c r="AH65" t="s">
        <v>261</v>
      </c>
      <c r="AI65" s="207">
        <f>Budget!J96</f>
        <v>0</v>
      </c>
      <c r="AJ65" s="208">
        <f>ROUND(Budget!I96,2)</f>
        <v>0</v>
      </c>
      <c r="AN65">
        <f t="shared" si="0"/>
        <v>0</v>
      </c>
      <c r="AO65">
        <f t="shared" si="1"/>
        <v>0</v>
      </c>
      <c r="AP65">
        <f t="shared" si="2"/>
        <v>0</v>
      </c>
      <c r="AQ65">
        <f t="shared" si="3"/>
        <v>0</v>
      </c>
      <c r="AR65">
        <f t="shared" si="4"/>
        <v>0</v>
      </c>
      <c r="AS65" s="208">
        <f>Budget!L96</f>
        <v>0</v>
      </c>
      <c r="AT65" s="208">
        <f>Budget!M96</f>
        <v>0</v>
      </c>
      <c r="AU65" s="208">
        <f>Budget!N96</f>
        <v>0</v>
      </c>
      <c r="AV65" s="208">
        <f>Budget!O96</f>
        <v>0</v>
      </c>
      <c r="AW65" s="208">
        <f>Budget!P96</f>
        <v>0</v>
      </c>
      <c r="BJ65">
        <f>Budget!$F$14</f>
        <v>1</v>
      </c>
    </row>
    <row r="66" spans="11:62" ht="15">
      <c r="K66">
        <f>'Goals and Objectives'!A69</f>
        <v>0</v>
      </c>
      <c r="L66">
        <f>'Goals and Objectives'!B69</f>
        <v>0</v>
      </c>
      <c r="M66">
        <f>'Goals and Objectives'!C69</f>
        <v>0</v>
      </c>
      <c r="N66">
        <f>'Goals and Objectives'!D69</f>
        <v>0</v>
      </c>
      <c r="O66">
        <f>'Goals and Objectives'!E69</f>
        <v>0</v>
      </c>
      <c r="P66">
        <f>'Final Results and Narrative'!F68</f>
        <v>0</v>
      </c>
      <c r="Q66">
        <f>'Final Results and Narrative'!G68</f>
        <v>0</v>
      </c>
      <c r="R66">
        <f>'Referrals (PCPP and LGL only)'!A67</f>
        <v>0</v>
      </c>
      <c r="S66">
        <f>'Referrals (PCPP and LGL only)'!B67</f>
        <v>0</v>
      </c>
      <c r="T66">
        <f>'Referrals (PCPP and LGL only)'!C67</f>
        <v>0</v>
      </c>
      <c r="U66">
        <f>'Referrals (PCPP and LGL only)'!D67</f>
        <v>0</v>
      </c>
      <c r="V66">
        <f>'Referrals (PCPP and LGL only)'!E67</f>
        <v>0</v>
      </c>
      <c r="W66">
        <f>'Referrals (PCPP and LGL only)'!F67</f>
        <v>0</v>
      </c>
      <c r="X66">
        <f>'Referrals (PCPP and LGL only)'!G67</f>
        <v>0</v>
      </c>
      <c r="Y66">
        <f>'Referrals (PCPP and LGL only)'!H67</f>
        <v>0</v>
      </c>
      <c r="Z66">
        <f>'Referrals (PCPP and LGL only)'!I67</f>
        <v>0</v>
      </c>
      <c r="AA66">
        <f>Timeline!D76</f>
        <v>0</v>
      </c>
      <c r="AB66">
        <f>Timeline!H76</f>
        <v>0</v>
      </c>
      <c r="AC66" t="str">
        <f>CONCATENATE(COUNTIF(Timeline!L76:AX76,"X")," "&amp;Timeline!$H$8)</f>
        <v>0 </v>
      </c>
      <c r="AD66">
        <f>Budget!H97</f>
        <v>0</v>
      </c>
      <c r="AE66" s="208">
        <f>ROUND(Budget!K97,1)</f>
        <v>0</v>
      </c>
      <c r="AF66">
        <f>Budget!F97</f>
        <v>0</v>
      </c>
      <c r="AH66" t="s">
        <v>261</v>
      </c>
      <c r="AI66" s="207">
        <f>Budget!J97</f>
        <v>0</v>
      </c>
      <c r="AJ66" s="208">
        <f>ROUND(Budget!I97,2)</f>
        <v>0</v>
      </c>
      <c r="AN66">
        <f t="shared" si="0"/>
        <v>0</v>
      </c>
      <c r="AO66">
        <f t="shared" si="1"/>
        <v>0</v>
      </c>
      <c r="AP66">
        <f t="shared" si="2"/>
        <v>0</v>
      </c>
      <c r="AQ66">
        <f t="shared" si="3"/>
        <v>0</v>
      </c>
      <c r="AR66">
        <f t="shared" si="4"/>
        <v>0</v>
      </c>
      <c r="AS66" s="208">
        <f>Budget!L97</f>
        <v>0</v>
      </c>
      <c r="AT66" s="208">
        <f>Budget!M97</f>
        <v>0</v>
      </c>
      <c r="AU66" s="208">
        <f>Budget!N97</f>
        <v>0</v>
      </c>
      <c r="AV66" s="208">
        <f>Budget!O97</f>
        <v>0</v>
      </c>
      <c r="AW66" s="208">
        <f>Budget!P97</f>
        <v>0</v>
      </c>
      <c r="BJ66">
        <f>Budget!$F$14</f>
        <v>1</v>
      </c>
    </row>
    <row r="67" spans="11:62" ht="15">
      <c r="K67">
        <f>'Goals and Objectives'!A70</f>
        <v>0</v>
      </c>
      <c r="L67">
        <f>'Goals and Objectives'!B70</f>
        <v>0</v>
      </c>
      <c r="M67">
        <f>'Goals and Objectives'!C70</f>
        <v>0</v>
      </c>
      <c r="N67">
        <f>'Goals and Objectives'!D70</f>
        <v>0</v>
      </c>
      <c r="O67">
        <f>'Goals and Objectives'!E70</f>
        <v>0</v>
      </c>
      <c r="P67">
        <f>'Final Results and Narrative'!F69</f>
        <v>0</v>
      </c>
      <c r="Q67">
        <f>'Final Results and Narrative'!G69</f>
        <v>0</v>
      </c>
      <c r="R67">
        <f>'Referrals (PCPP and LGL only)'!A68</f>
        <v>0</v>
      </c>
      <c r="S67">
        <f>'Referrals (PCPP and LGL only)'!B68</f>
        <v>0</v>
      </c>
      <c r="T67">
        <f>'Referrals (PCPP and LGL only)'!C68</f>
        <v>0</v>
      </c>
      <c r="U67">
        <f>'Referrals (PCPP and LGL only)'!D68</f>
        <v>0</v>
      </c>
      <c r="V67">
        <f>'Referrals (PCPP and LGL only)'!E68</f>
        <v>0</v>
      </c>
      <c r="W67">
        <f>'Referrals (PCPP and LGL only)'!F68</f>
        <v>0</v>
      </c>
      <c r="X67">
        <f>'Referrals (PCPP and LGL only)'!G68</f>
        <v>0</v>
      </c>
      <c r="Y67">
        <f>'Referrals (PCPP and LGL only)'!H68</f>
        <v>0</v>
      </c>
      <c r="Z67">
        <f>'Referrals (PCPP and LGL only)'!I68</f>
        <v>0</v>
      </c>
      <c r="AA67">
        <f>Timeline!D77</f>
        <v>0</v>
      </c>
      <c r="AB67">
        <f>Timeline!H77</f>
        <v>0</v>
      </c>
      <c r="AC67" t="str">
        <f>CONCATENATE(COUNTIF(Timeline!L77:AX77,"X")," "&amp;Timeline!$H$8)</f>
        <v>0 </v>
      </c>
      <c r="AD67">
        <f>Budget!H98</f>
        <v>0</v>
      </c>
      <c r="AE67" s="208">
        <f>ROUND(Budget!K98,1)</f>
        <v>0</v>
      </c>
      <c r="AF67">
        <f>Budget!F98</f>
        <v>0</v>
      </c>
      <c r="AH67" t="s">
        <v>261</v>
      </c>
      <c r="AI67" s="207">
        <f>Budget!J98</f>
        <v>0</v>
      </c>
      <c r="AJ67" s="208">
        <f>ROUND(Budget!I98,2)</f>
        <v>0</v>
      </c>
      <c r="AN67">
        <f aca="true" t="shared" si="6" ref="AN67:AN130">AS67/$BJ67</f>
        <v>0</v>
      </c>
      <c r="AO67">
        <f aca="true" t="shared" si="7" ref="AO67:AO130">AT67/$BJ67</f>
        <v>0</v>
      </c>
      <c r="AP67">
        <f aca="true" t="shared" si="8" ref="AP67:AP130">AU67/$BJ67</f>
        <v>0</v>
      </c>
      <c r="AQ67">
        <f aca="true" t="shared" si="9" ref="AQ67:AQ130">AV67/$BJ67</f>
        <v>0</v>
      </c>
      <c r="AR67">
        <f aca="true" t="shared" si="10" ref="AR67:AR130">AW67/$BJ67</f>
        <v>0</v>
      </c>
      <c r="AS67" s="208">
        <f>Budget!L98</f>
        <v>0</v>
      </c>
      <c r="AT67" s="208">
        <f>Budget!M98</f>
        <v>0</v>
      </c>
      <c r="AU67" s="208">
        <f>Budget!N98</f>
        <v>0</v>
      </c>
      <c r="AV67" s="208">
        <f>Budget!O98</f>
        <v>0</v>
      </c>
      <c r="AW67" s="208">
        <f>Budget!P98</f>
        <v>0</v>
      </c>
      <c r="BJ67">
        <f>Budget!$F$14</f>
        <v>1</v>
      </c>
    </row>
    <row r="68" spans="11:62" ht="15">
      <c r="K68">
        <f>'Goals and Objectives'!A71</f>
        <v>0</v>
      </c>
      <c r="L68">
        <f>'Goals and Objectives'!B71</f>
        <v>0</v>
      </c>
      <c r="M68">
        <f>'Goals and Objectives'!C71</f>
        <v>0</v>
      </c>
      <c r="N68">
        <f>'Goals and Objectives'!D71</f>
        <v>0</v>
      </c>
      <c r="O68">
        <f>'Goals and Objectives'!E71</f>
        <v>0</v>
      </c>
      <c r="P68">
        <f>'Final Results and Narrative'!F70</f>
        <v>0</v>
      </c>
      <c r="Q68">
        <f>'Final Results and Narrative'!G70</f>
        <v>0</v>
      </c>
      <c r="R68">
        <f>'Referrals (PCPP and LGL only)'!A69</f>
        <v>0</v>
      </c>
      <c r="S68">
        <f>'Referrals (PCPP and LGL only)'!B69</f>
        <v>0</v>
      </c>
      <c r="T68">
        <f>'Referrals (PCPP and LGL only)'!C69</f>
        <v>0</v>
      </c>
      <c r="U68">
        <f>'Referrals (PCPP and LGL only)'!D69</f>
        <v>0</v>
      </c>
      <c r="V68">
        <f>'Referrals (PCPP and LGL only)'!E69</f>
        <v>0</v>
      </c>
      <c r="W68">
        <f>'Referrals (PCPP and LGL only)'!F69</f>
        <v>0</v>
      </c>
      <c r="X68">
        <f>'Referrals (PCPP and LGL only)'!G69</f>
        <v>0</v>
      </c>
      <c r="Y68">
        <f>'Referrals (PCPP and LGL only)'!H69</f>
        <v>0</v>
      </c>
      <c r="Z68">
        <f>'Referrals (PCPP and LGL only)'!I69</f>
        <v>0</v>
      </c>
      <c r="AA68">
        <f>Timeline!D78</f>
        <v>0</v>
      </c>
      <c r="AB68">
        <f>Timeline!H78</f>
        <v>0</v>
      </c>
      <c r="AC68" t="str">
        <f>CONCATENATE(COUNTIF(Timeline!L78:AX78,"X")," "&amp;Timeline!$H$8)</f>
        <v>0 </v>
      </c>
      <c r="AD68">
        <f>Budget!H99</f>
        <v>0</v>
      </c>
      <c r="AE68" s="208">
        <f>ROUND(Budget!K99,1)</f>
        <v>0</v>
      </c>
      <c r="AF68">
        <f>Budget!F99</f>
        <v>0</v>
      </c>
      <c r="AH68" t="s">
        <v>261</v>
      </c>
      <c r="AI68" s="207">
        <f>Budget!J99</f>
        <v>0</v>
      </c>
      <c r="AJ68" s="208">
        <f>ROUND(Budget!I99,2)</f>
        <v>0</v>
      </c>
      <c r="AN68">
        <f t="shared" si="6"/>
        <v>0</v>
      </c>
      <c r="AO68">
        <f t="shared" si="7"/>
        <v>0</v>
      </c>
      <c r="AP68">
        <f t="shared" si="8"/>
        <v>0</v>
      </c>
      <c r="AQ68">
        <f t="shared" si="9"/>
        <v>0</v>
      </c>
      <c r="AR68">
        <f t="shared" si="10"/>
        <v>0</v>
      </c>
      <c r="AS68" s="208">
        <f>Budget!L99</f>
        <v>0</v>
      </c>
      <c r="AT68" s="208">
        <f>Budget!M99</f>
        <v>0</v>
      </c>
      <c r="AU68" s="208">
        <f>Budget!N99</f>
        <v>0</v>
      </c>
      <c r="AV68" s="208">
        <f>Budget!O99</f>
        <v>0</v>
      </c>
      <c r="AW68" s="208">
        <f>Budget!P99</f>
        <v>0</v>
      </c>
      <c r="BJ68">
        <f>Budget!$F$14</f>
        <v>1</v>
      </c>
    </row>
    <row r="69" spans="11:62" ht="15">
      <c r="K69">
        <f>'Goals and Objectives'!A72</f>
        <v>0</v>
      </c>
      <c r="L69">
        <f>'Goals and Objectives'!B72</f>
        <v>0</v>
      </c>
      <c r="M69">
        <f>'Goals and Objectives'!C72</f>
        <v>0</v>
      </c>
      <c r="N69">
        <f>'Goals and Objectives'!D72</f>
        <v>0</v>
      </c>
      <c r="O69">
        <f>'Goals and Objectives'!E72</f>
        <v>0</v>
      </c>
      <c r="P69">
        <f>'Final Results and Narrative'!F71</f>
        <v>0</v>
      </c>
      <c r="Q69">
        <f>'Final Results and Narrative'!G71</f>
        <v>0</v>
      </c>
      <c r="R69">
        <f>'Referrals (PCPP and LGL only)'!A70</f>
        <v>0</v>
      </c>
      <c r="S69">
        <f>'Referrals (PCPP and LGL only)'!B70</f>
        <v>0</v>
      </c>
      <c r="T69">
        <f>'Referrals (PCPP and LGL only)'!C70</f>
        <v>0</v>
      </c>
      <c r="U69">
        <f>'Referrals (PCPP and LGL only)'!D70</f>
        <v>0</v>
      </c>
      <c r="V69">
        <f>'Referrals (PCPP and LGL only)'!E70</f>
        <v>0</v>
      </c>
      <c r="W69">
        <f>'Referrals (PCPP and LGL only)'!F70</f>
        <v>0</v>
      </c>
      <c r="X69">
        <f>'Referrals (PCPP and LGL only)'!G70</f>
        <v>0</v>
      </c>
      <c r="Y69">
        <f>'Referrals (PCPP and LGL only)'!H70</f>
        <v>0</v>
      </c>
      <c r="Z69">
        <f>'Referrals (PCPP and LGL only)'!I70</f>
        <v>0</v>
      </c>
      <c r="AA69">
        <f>Timeline!D79</f>
        <v>0</v>
      </c>
      <c r="AB69">
        <f>Timeline!H79</f>
        <v>0</v>
      </c>
      <c r="AC69" t="str">
        <f>CONCATENATE(COUNTIF(Timeline!L79:AX79,"X")," "&amp;Timeline!$H$8)</f>
        <v>0 </v>
      </c>
      <c r="AD69">
        <f>Budget!H100</f>
        <v>0</v>
      </c>
      <c r="AE69" s="208">
        <f>ROUND(Budget!K100,1)</f>
        <v>0</v>
      </c>
      <c r="AF69">
        <f>Budget!F100</f>
        <v>0</v>
      </c>
      <c r="AH69" t="s">
        <v>261</v>
      </c>
      <c r="AI69" s="207">
        <f>Budget!J100</f>
        <v>0</v>
      </c>
      <c r="AJ69" s="208">
        <f>ROUND(Budget!I100,2)</f>
        <v>0</v>
      </c>
      <c r="AN69">
        <f t="shared" si="6"/>
        <v>0</v>
      </c>
      <c r="AO69">
        <f t="shared" si="7"/>
        <v>0</v>
      </c>
      <c r="AP69">
        <f t="shared" si="8"/>
        <v>0</v>
      </c>
      <c r="AQ69">
        <f t="shared" si="9"/>
        <v>0</v>
      </c>
      <c r="AR69">
        <f t="shared" si="10"/>
        <v>0</v>
      </c>
      <c r="AS69" s="208">
        <f>Budget!L100</f>
        <v>0</v>
      </c>
      <c r="AT69" s="208">
        <f>Budget!M100</f>
        <v>0</v>
      </c>
      <c r="AU69" s="208">
        <f>Budget!N100</f>
        <v>0</v>
      </c>
      <c r="AV69" s="208">
        <f>Budget!O100</f>
        <v>0</v>
      </c>
      <c r="AW69" s="208">
        <f>Budget!P100</f>
        <v>0</v>
      </c>
      <c r="BJ69">
        <f>Budget!$F$14</f>
        <v>1</v>
      </c>
    </row>
    <row r="70" spans="11:62" ht="15">
      <c r="K70">
        <f>'Goals and Objectives'!A73</f>
        <v>0</v>
      </c>
      <c r="L70">
        <f>'Goals and Objectives'!B73</f>
        <v>0</v>
      </c>
      <c r="M70">
        <f>'Goals and Objectives'!C73</f>
        <v>0</v>
      </c>
      <c r="N70">
        <f>'Goals and Objectives'!D73</f>
        <v>0</v>
      </c>
      <c r="O70">
        <f>'Goals and Objectives'!E73</f>
        <v>0</v>
      </c>
      <c r="P70">
        <f>'Final Results and Narrative'!F72</f>
        <v>0</v>
      </c>
      <c r="Q70">
        <f>'Final Results and Narrative'!G72</f>
        <v>0</v>
      </c>
      <c r="R70">
        <f>'Referrals (PCPP and LGL only)'!A71</f>
        <v>0</v>
      </c>
      <c r="S70">
        <f>'Referrals (PCPP and LGL only)'!B71</f>
        <v>0</v>
      </c>
      <c r="T70">
        <f>'Referrals (PCPP and LGL only)'!C71</f>
        <v>0</v>
      </c>
      <c r="U70">
        <f>'Referrals (PCPP and LGL only)'!D71</f>
        <v>0</v>
      </c>
      <c r="V70">
        <f>'Referrals (PCPP and LGL only)'!E71</f>
        <v>0</v>
      </c>
      <c r="W70">
        <f>'Referrals (PCPP and LGL only)'!F71</f>
        <v>0</v>
      </c>
      <c r="X70">
        <f>'Referrals (PCPP and LGL only)'!G71</f>
        <v>0</v>
      </c>
      <c r="Y70">
        <f>'Referrals (PCPP and LGL only)'!H71</f>
        <v>0</v>
      </c>
      <c r="Z70">
        <f>'Referrals (PCPP and LGL only)'!I71</f>
        <v>0</v>
      </c>
      <c r="AA70">
        <f>Timeline!D80</f>
        <v>0</v>
      </c>
      <c r="AB70">
        <f>Timeline!H80</f>
        <v>0</v>
      </c>
      <c r="AC70" t="str">
        <f>CONCATENATE(COUNTIF(Timeline!L80:AX80,"X")," "&amp;Timeline!$H$8)</f>
        <v>0 </v>
      </c>
      <c r="AD70">
        <f>Budget!H101</f>
        <v>0</v>
      </c>
      <c r="AE70" s="208">
        <f>ROUND(Budget!K101,1)</f>
        <v>0</v>
      </c>
      <c r="AF70">
        <f>Budget!F101</f>
        <v>0</v>
      </c>
      <c r="AH70" t="s">
        <v>261</v>
      </c>
      <c r="AI70" s="207">
        <f>Budget!J101</f>
        <v>0</v>
      </c>
      <c r="AJ70" s="208">
        <f>ROUND(Budget!I101,2)</f>
        <v>0</v>
      </c>
      <c r="AN70">
        <f t="shared" si="6"/>
        <v>0</v>
      </c>
      <c r="AO70">
        <f t="shared" si="7"/>
        <v>0</v>
      </c>
      <c r="AP70">
        <f t="shared" si="8"/>
        <v>0</v>
      </c>
      <c r="AQ70">
        <f t="shared" si="9"/>
        <v>0</v>
      </c>
      <c r="AR70">
        <f t="shared" si="10"/>
        <v>0</v>
      </c>
      <c r="AS70" s="208">
        <f>Budget!L101</f>
        <v>0</v>
      </c>
      <c r="AT70" s="208">
        <f>Budget!M101</f>
        <v>0</v>
      </c>
      <c r="AU70" s="208">
        <f>Budget!N101</f>
        <v>0</v>
      </c>
      <c r="AV70" s="208">
        <f>Budget!O101</f>
        <v>0</v>
      </c>
      <c r="AW70" s="208">
        <f>Budget!P101</f>
        <v>0</v>
      </c>
      <c r="BJ70">
        <f>Budget!$F$14</f>
        <v>1</v>
      </c>
    </row>
    <row r="71" spans="11:62" ht="15">
      <c r="K71">
        <f>'Goals and Objectives'!A74</f>
        <v>0</v>
      </c>
      <c r="L71">
        <f>'Goals and Objectives'!B74</f>
        <v>0</v>
      </c>
      <c r="M71">
        <f>'Goals and Objectives'!C74</f>
        <v>0</v>
      </c>
      <c r="N71">
        <f>'Goals and Objectives'!D74</f>
        <v>0</v>
      </c>
      <c r="O71">
        <f>'Goals and Objectives'!E74</f>
        <v>0</v>
      </c>
      <c r="P71">
        <f>'Final Results and Narrative'!F73</f>
        <v>0</v>
      </c>
      <c r="Q71">
        <f>'Final Results and Narrative'!G73</f>
        <v>0</v>
      </c>
      <c r="R71">
        <f>'Referrals (PCPP and LGL only)'!A72</f>
        <v>0</v>
      </c>
      <c r="S71">
        <f>'Referrals (PCPP and LGL only)'!B72</f>
        <v>0</v>
      </c>
      <c r="T71">
        <f>'Referrals (PCPP and LGL only)'!C72</f>
        <v>0</v>
      </c>
      <c r="U71">
        <f>'Referrals (PCPP and LGL only)'!D72</f>
        <v>0</v>
      </c>
      <c r="V71">
        <f>'Referrals (PCPP and LGL only)'!E72</f>
        <v>0</v>
      </c>
      <c r="W71">
        <f>'Referrals (PCPP and LGL only)'!F72</f>
        <v>0</v>
      </c>
      <c r="X71">
        <f>'Referrals (PCPP and LGL only)'!G72</f>
        <v>0</v>
      </c>
      <c r="Y71">
        <f>'Referrals (PCPP and LGL only)'!H72</f>
        <v>0</v>
      </c>
      <c r="Z71">
        <f>'Referrals (PCPP and LGL only)'!I72</f>
        <v>0</v>
      </c>
      <c r="AA71">
        <f>Timeline!D81</f>
        <v>0</v>
      </c>
      <c r="AB71">
        <f>Timeline!H81</f>
        <v>0</v>
      </c>
      <c r="AC71" t="str">
        <f>CONCATENATE(COUNTIF(Timeline!L81:AX81,"X")," "&amp;Timeline!$H$8)</f>
        <v>0 </v>
      </c>
      <c r="AD71">
        <f>Budget!H102</f>
        <v>0</v>
      </c>
      <c r="AE71" s="208">
        <f>ROUND(Budget!K102,1)</f>
        <v>0</v>
      </c>
      <c r="AF71">
        <f>Budget!F102</f>
        <v>0</v>
      </c>
      <c r="AH71" t="s">
        <v>261</v>
      </c>
      <c r="AI71" s="207">
        <f>Budget!J102</f>
        <v>0</v>
      </c>
      <c r="AJ71" s="208">
        <f>ROUND(Budget!I102,2)</f>
        <v>0</v>
      </c>
      <c r="AN71">
        <f t="shared" si="6"/>
        <v>0</v>
      </c>
      <c r="AO71">
        <f t="shared" si="7"/>
        <v>0</v>
      </c>
      <c r="AP71">
        <f t="shared" si="8"/>
        <v>0</v>
      </c>
      <c r="AQ71">
        <f t="shared" si="9"/>
        <v>0</v>
      </c>
      <c r="AR71">
        <f t="shared" si="10"/>
        <v>0</v>
      </c>
      <c r="AS71" s="208">
        <f>Budget!L102</f>
        <v>0</v>
      </c>
      <c r="AT71" s="208">
        <f>Budget!M102</f>
        <v>0</v>
      </c>
      <c r="AU71" s="208">
        <f>Budget!N102</f>
        <v>0</v>
      </c>
      <c r="AV71" s="208">
        <f>Budget!O102</f>
        <v>0</v>
      </c>
      <c r="AW71" s="208">
        <f>Budget!P102</f>
        <v>0</v>
      </c>
      <c r="BJ71">
        <f>Budget!$F$14</f>
        <v>1</v>
      </c>
    </row>
    <row r="72" spans="11:62" ht="15">
      <c r="K72">
        <f>'Goals and Objectives'!A75</f>
        <v>0</v>
      </c>
      <c r="L72">
        <f>'Goals and Objectives'!B75</f>
        <v>0</v>
      </c>
      <c r="M72">
        <f>'Goals and Objectives'!C75</f>
        <v>0</v>
      </c>
      <c r="N72">
        <f>'Goals and Objectives'!D75</f>
        <v>0</v>
      </c>
      <c r="O72">
        <f>'Goals and Objectives'!E75</f>
        <v>0</v>
      </c>
      <c r="P72">
        <f>'Final Results and Narrative'!F74</f>
        <v>0</v>
      </c>
      <c r="Q72">
        <f>'Final Results and Narrative'!G74</f>
        <v>0</v>
      </c>
      <c r="R72">
        <f>'Referrals (PCPP and LGL only)'!A73</f>
        <v>0</v>
      </c>
      <c r="S72">
        <f>'Referrals (PCPP and LGL only)'!B73</f>
        <v>0</v>
      </c>
      <c r="T72">
        <f>'Referrals (PCPP and LGL only)'!C73</f>
        <v>0</v>
      </c>
      <c r="U72">
        <f>'Referrals (PCPP and LGL only)'!D73</f>
        <v>0</v>
      </c>
      <c r="V72">
        <f>'Referrals (PCPP and LGL only)'!E73</f>
        <v>0</v>
      </c>
      <c r="W72">
        <f>'Referrals (PCPP and LGL only)'!F73</f>
        <v>0</v>
      </c>
      <c r="X72">
        <f>'Referrals (PCPP and LGL only)'!G73</f>
        <v>0</v>
      </c>
      <c r="Y72">
        <f>'Referrals (PCPP and LGL only)'!H73</f>
        <v>0</v>
      </c>
      <c r="Z72">
        <f>'Referrals (PCPP and LGL only)'!I73</f>
        <v>0</v>
      </c>
      <c r="AA72">
        <f>Timeline!D82</f>
        <v>0</v>
      </c>
      <c r="AB72">
        <f>Timeline!H82</f>
        <v>0</v>
      </c>
      <c r="AC72" t="str">
        <f>CONCATENATE(COUNTIF(Timeline!L82:AX82,"X")," "&amp;Timeline!$H$8)</f>
        <v>0 </v>
      </c>
      <c r="AD72">
        <f>Budget!H103</f>
        <v>0</v>
      </c>
      <c r="AE72" s="208">
        <f>ROUND(Budget!K103,1)</f>
        <v>0</v>
      </c>
      <c r="AF72">
        <f>Budget!F103</f>
        <v>0</v>
      </c>
      <c r="AH72" t="s">
        <v>261</v>
      </c>
      <c r="AI72" s="207">
        <f>Budget!J103</f>
        <v>0</v>
      </c>
      <c r="AJ72" s="208">
        <f>ROUND(Budget!I103,2)</f>
        <v>0</v>
      </c>
      <c r="AN72">
        <f t="shared" si="6"/>
        <v>0</v>
      </c>
      <c r="AO72">
        <f t="shared" si="7"/>
        <v>0</v>
      </c>
      <c r="AP72">
        <f t="shared" si="8"/>
        <v>0</v>
      </c>
      <c r="AQ72">
        <f t="shared" si="9"/>
        <v>0</v>
      </c>
      <c r="AR72">
        <f t="shared" si="10"/>
        <v>0</v>
      </c>
      <c r="AS72" s="208">
        <f>Budget!L103</f>
        <v>0</v>
      </c>
      <c r="AT72" s="208">
        <f>Budget!M103</f>
        <v>0</v>
      </c>
      <c r="AU72" s="208">
        <f>Budget!N103</f>
        <v>0</v>
      </c>
      <c r="AV72" s="208">
        <f>Budget!O103</f>
        <v>0</v>
      </c>
      <c r="AW72" s="208">
        <f>Budget!P103</f>
        <v>0</v>
      </c>
      <c r="BJ72">
        <f>Budget!$F$14</f>
        <v>1</v>
      </c>
    </row>
    <row r="73" spans="11:62" ht="15">
      <c r="K73">
        <f>'Goals and Objectives'!A76</f>
        <v>0</v>
      </c>
      <c r="L73">
        <f>'Goals and Objectives'!B76</f>
        <v>0</v>
      </c>
      <c r="M73">
        <f>'Goals and Objectives'!C76</f>
        <v>0</v>
      </c>
      <c r="N73">
        <f>'Goals and Objectives'!D76</f>
        <v>0</v>
      </c>
      <c r="O73">
        <f>'Goals and Objectives'!E76</f>
        <v>0</v>
      </c>
      <c r="P73">
        <f>'Final Results and Narrative'!F75</f>
        <v>0</v>
      </c>
      <c r="Q73">
        <f>'Final Results and Narrative'!G75</f>
        <v>0</v>
      </c>
      <c r="R73">
        <f>'Referrals (PCPP and LGL only)'!A74</f>
        <v>0</v>
      </c>
      <c r="S73">
        <f>'Referrals (PCPP and LGL only)'!B74</f>
        <v>0</v>
      </c>
      <c r="T73">
        <f>'Referrals (PCPP and LGL only)'!C74</f>
        <v>0</v>
      </c>
      <c r="U73">
        <f>'Referrals (PCPP and LGL only)'!D74</f>
        <v>0</v>
      </c>
      <c r="V73">
        <f>'Referrals (PCPP and LGL only)'!E74</f>
        <v>0</v>
      </c>
      <c r="W73">
        <f>'Referrals (PCPP and LGL only)'!F74</f>
        <v>0</v>
      </c>
      <c r="X73">
        <f>'Referrals (PCPP and LGL only)'!G74</f>
        <v>0</v>
      </c>
      <c r="Y73">
        <f>'Referrals (PCPP and LGL only)'!H74</f>
        <v>0</v>
      </c>
      <c r="Z73">
        <f>'Referrals (PCPP and LGL only)'!I74</f>
        <v>0</v>
      </c>
      <c r="AA73">
        <f>Timeline!D83</f>
        <v>0</v>
      </c>
      <c r="AB73">
        <f>Timeline!H83</f>
        <v>0</v>
      </c>
      <c r="AC73" t="str">
        <f>CONCATENATE(COUNTIF(Timeline!L83:AX83,"X")," "&amp;Timeline!$H$8)</f>
        <v>0 </v>
      </c>
      <c r="AD73">
        <f>Budget!H104</f>
        <v>0</v>
      </c>
      <c r="AE73" s="208">
        <f>ROUND(Budget!K104,1)</f>
        <v>0</v>
      </c>
      <c r="AF73">
        <f>Budget!F104</f>
        <v>0</v>
      </c>
      <c r="AH73" t="s">
        <v>261</v>
      </c>
      <c r="AI73" s="207">
        <f>Budget!J104</f>
        <v>0</v>
      </c>
      <c r="AJ73" s="208">
        <f>ROUND(Budget!I104,2)</f>
        <v>0</v>
      </c>
      <c r="AN73">
        <f t="shared" si="6"/>
        <v>0</v>
      </c>
      <c r="AO73">
        <f t="shared" si="7"/>
        <v>0</v>
      </c>
      <c r="AP73">
        <f t="shared" si="8"/>
        <v>0</v>
      </c>
      <c r="AQ73">
        <f t="shared" si="9"/>
        <v>0</v>
      </c>
      <c r="AR73">
        <f t="shared" si="10"/>
        <v>0</v>
      </c>
      <c r="AS73" s="208">
        <f>Budget!L104</f>
        <v>0</v>
      </c>
      <c r="AT73" s="208">
        <f>Budget!M104</f>
        <v>0</v>
      </c>
      <c r="AU73" s="208">
        <f>Budget!N104</f>
        <v>0</v>
      </c>
      <c r="AV73" s="208">
        <f>Budget!O104</f>
        <v>0</v>
      </c>
      <c r="AW73" s="208">
        <f>Budget!P104</f>
        <v>0</v>
      </c>
      <c r="BJ73">
        <f>Budget!$F$14</f>
        <v>1</v>
      </c>
    </row>
    <row r="74" spans="11:62" ht="15">
      <c r="K74">
        <f>'Goals and Objectives'!A77</f>
        <v>0</v>
      </c>
      <c r="L74">
        <f>'Goals and Objectives'!B77</f>
        <v>0</v>
      </c>
      <c r="M74">
        <f>'Goals and Objectives'!C77</f>
        <v>0</v>
      </c>
      <c r="N74">
        <f>'Goals and Objectives'!D77</f>
        <v>0</v>
      </c>
      <c r="O74">
        <f>'Goals and Objectives'!E77</f>
        <v>0</v>
      </c>
      <c r="P74">
        <f>'Final Results and Narrative'!F76</f>
        <v>0</v>
      </c>
      <c r="Q74">
        <f>'Final Results and Narrative'!G76</f>
        <v>0</v>
      </c>
      <c r="R74">
        <f>'Referrals (PCPP and LGL only)'!A75</f>
        <v>0</v>
      </c>
      <c r="S74">
        <f>'Referrals (PCPP and LGL only)'!B75</f>
        <v>0</v>
      </c>
      <c r="T74">
        <f>'Referrals (PCPP and LGL only)'!C75</f>
        <v>0</v>
      </c>
      <c r="U74">
        <f>'Referrals (PCPP and LGL only)'!D75</f>
        <v>0</v>
      </c>
      <c r="V74">
        <f>'Referrals (PCPP and LGL only)'!E75</f>
        <v>0</v>
      </c>
      <c r="W74">
        <f>'Referrals (PCPP and LGL only)'!F75</f>
        <v>0</v>
      </c>
      <c r="X74">
        <f>'Referrals (PCPP and LGL only)'!G75</f>
        <v>0</v>
      </c>
      <c r="Y74">
        <f>'Referrals (PCPP and LGL only)'!H75</f>
        <v>0</v>
      </c>
      <c r="Z74">
        <f>'Referrals (PCPP and LGL only)'!I75</f>
        <v>0</v>
      </c>
      <c r="AA74">
        <f>Timeline!D84</f>
        <v>0</v>
      </c>
      <c r="AB74">
        <f>Timeline!H84</f>
        <v>0</v>
      </c>
      <c r="AC74" t="str">
        <f>CONCATENATE(COUNTIF(Timeline!L84:AX84,"X")," "&amp;Timeline!$H$8)</f>
        <v>0 </v>
      </c>
      <c r="AD74">
        <f>Budget!H105</f>
        <v>0</v>
      </c>
      <c r="AE74" s="208">
        <f>ROUND(Budget!K105,1)</f>
        <v>0</v>
      </c>
      <c r="AF74">
        <f>Budget!F105</f>
        <v>0</v>
      </c>
      <c r="AH74" t="s">
        <v>261</v>
      </c>
      <c r="AI74" s="207">
        <f>Budget!J105</f>
        <v>0</v>
      </c>
      <c r="AJ74" s="208">
        <f>ROUND(Budget!I105,2)</f>
        <v>0</v>
      </c>
      <c r="AN74">
        <f t="shared" si="6"/>
        <v>0</v>
      </c>
      <c r="AO74">
        <f t="shared" si="7"/>
        <v>0</v>
      </c>
      <c r="AP74">
        <f t="shared" si="8"/>
        <v>0</v>
      </c>
      <c r="AQ74">
        <f t="shared" si="9"/>
        <v>0</v>
      </c>
      <c r="AR74">
        <f t="shared" si="10"/>
        <v>0</v>
      </c>
      <c r="AS74" s="208">
        <f>Budget!L105</f>
        <v>0</v>
      </c>
      <c r="AT74" s="208">
        <f>Budget!M105</f>
        <v>0</v>
      </c>
      <c r="AU74" s="208">
        <f>Budget!N105</f>
        <v>0</v>
      </c>
      <c r="AV74" s="208">
        <f>Budget!O105</f>
        <v>0</v>
      </c>
      <c r="AW74" s="208">
        <f>Budget!P105</f>
        <v>0</v>
      </c>
      <c r="BJ74">
        <f>Budget!$F$14</f>
        <v>1</v>
      </c>
    </row>
    <row r="75" spans="11:62" ht="15">
      <c r="K75">
        <f>'Goals and Objectives'!A78</f>
        <v>0</v>
      </c>
      <c r="L75">
        <f>'Goals and Objectives'!B78</f>
        <v>0</v>
      </c>
      <c r="M75">
        <f>'Goals and Objectives'!C78</f>
        <v>0</v>
      </c>
      <c r="N75">
        <f>'Goals and Objectives'!D78</f>
        <v>0</v>
      </c>
      <c r="O75">
        <f>'Goals and Objectives'!E78</f>
        <v>0</v>
      </c>
      <c r="P75">
        <f>'Final Results and Narrative'!F77</f>
        <v>0</v>
      </c>
      <c r="Q75">
        <f>'Final Results and Narrative'!G77</f>
        <v>0</v>
      </c>
      <c r="R75">
        <f>'Referrals (PCPP and LGL only)'!A76</f>
        <v>0</v>
      </c>
      <c r="S75">
        <f>'Referrals (PCPP and LGL only)'!B76</f>
        <v>0</v>
      </c>
      <c r="T75">
        <f>'Referrals (PCPP and LGL only)'!C76</f>
        <v>0</v>
      </c>
      <c r="U75">
        <f>'Referrals (PCPP and LGL only)'!D76</f>
        <v>0</v>
      </c>
      <c r="V75">
        <f>'Referrals (PCPP and LGL only)'!E76</f>
        <v>0</v>
      </c>
      <c r="W75">
        <f>'Referrals (PCPP and LGL only)'!F76</f>
        <v>0</v>
      </c>
      <c r="X75">
        <f>'Referrals (PCPP and LGL only)'!G76</f>
        <v>0</v>
      </c>
      <c r="Y75">
        <f>'Referrals (PCPP and LGL only)'!H76</f>
        <v>0</v>
      </c>
      <c r="Z75">
        <f>'Referrals (PCPP and LGL only)'!I76</f>
        <v>0</v>
      </c>
      <c r="AA75">
        <f>Timeline!D85</f>
        <v>0</v>
      </c>
      <c r="AB75">
        <f>Timeline!H85</f>
        <v>0</v>
      </c>
      <c r="AC75" t="str">
        <f>CONCATENATE(COUNTIF(Timeline!L85:AX85,"X")," "&amp;Timeline!$H$8)</f>
        <v>0 </v>
      </c>
      <c r="AD75">
        <f>Budget!H106</f>
        <v>0</v>
      </c>
      <c r="AE75" s="208">
        <f>ROUND(Budget!K106,1)</f>
        <v>0</v>
      </c>
      <c r="AF75">
        <f>Budget!F106</f>
        <v>0</v>
      </c>
      <c r="AH75" t="s">
        <v>261</v>
      </c>
      <c r="AI75" s="207">
        <f>Budget!J106</f>
        <v>0</v>
      </c>
      <c r="AJ75" s="208">
        <f>ROUND(Budget!I106,2)</f>
        <v>0</v>
      </c>
      <c r="AN75">
        <f t="shared" si="6"/>
        <v>0</v>
      </c>
      <c r="AO75">
        <f t="shared" si="7"/>
        <v>0</v>
      </c>
      <c r="AP75">
        <f t="shared" si="8"/>
        <v>0</v>
      </c>
      <c r="AQ75">
        <f t="shared" si="9"/>
        <v>0</v>
      </c>
      <c r="AR75">
        <f t="shared" si="10"/>
        <v>0</v>
      </c>
      <c r="AS75" s="208">
        <f>Budget!L106</f>
        <v>0</v>
      </c>
      <c r="AT75" s="208">
        <f>Budget!M106</f>
        <v>0</v>
      </c>
      <c r="AU75" s="208">
        <f>Budget!N106</f>
        <v>0</v>
      </c>
      <c r="AV75" s="208">
        <f>Budget!O106</f>
        <v>0</v>
      </c>
      <c r="AW75" s="208">
        <f>Budget!P106</f>
        <v>0</v>
      </c>
      <c r="BJ75">
        <f>Budget!$F$14</f>
        <v>1</v>
      </c>
    </row>
    <row r="76" spans="11:62" ht="15">
      <c r="K76">
        <f>'Goals and Objectives'!A79</f>
        <v>0</v>
      </c>
      <c r="L76">
        <f>'Goals and Objectives'!B79</f>
        <v>0</v>
      </c>
      <c r="M76">
        <f>'Goals and Objectives'!C79</f>
        <v>0</v>
      </c>
      <c r="N76">
        <f>'Goals and Objectives'!D79</f>
        <v>0</v>
      </c>
      <c r="O76">
        <f>'Goals and Objectives'!E79</f>
        <v>0</v>
      </c>
      <c r="P76">
        <f>'Final Results and Narrative'!F78</f>
        <v>0</v>
      </c>
      <c r="Q76">
        <f>'Final Results and Narrative'!G78</f>
        <v>0</v>
      </c>
      <c r="R76">
        <f>'Referrals (PCPP and LGL only)'!A77</f>
        <v>0</v>
      </c>
      <c r="S76">
        <f>'Referrals (PCPP and LGL only)'!B77</f>
        <v>0</v>
      </c>
      <c r="T76">
        <f>'Referrals (PCPP and LGL only)'!C77</f>
        <v>0</v>
      </c>
      <c r="U76">
        <f>'Referrals (PCPP and LGL only)'!D77</f>
        <v>0</v>
      </c>
      <c r="V76">
        <f>'Referrals (PCPP and LGL only)'!E77</f>
        <v>0</v>
      </c>
      <c r="W76">
        <f>'Referrals (PCPP and LGL only)'!F77</f>
        <v>0</v>
      </c>
      <c r="X76">
        <f>'Referrals (PCPP and LGL only)'!G77</f>
        <v>0</v>
      </c>
      <c r="Y76">
        <f>'Referrals (PCPP and LGL only)'!H77</f>
        <v>0</v>
      </c>
      <c r="Z76">
        <f>'Referrals (PCPP and LGL only)'!I77</f>
        <v>0</v>
      </c>
      <c r="AA76">
        <f>Timeline!D86</f>
        <v>0</v>
      </c>
      <c r="AB76">
        <f>Timeline!H86</f>
        <v>0</v>
      </c>
      <c r="AC76" t="str">
        <f>CONCATENATE(COUNTIF(Timeline!L86:AX86,"X")," "&amp;Timeline!$H$8)</f>
        <v>0 </v>
      </c>
      <c r="AD76">
        <f>Budget!H107</f>
        <v>0</v>
      </c>
      <c r="AE76" s="208">
        <f>ROUND(Budget!K107,1)</f>
        <v>0</v>
      </c>
      <c r="AF76">
        <f>Budget!F107</f>
        <v>0</v>
      </c>
      <c r="AH76" t="s">
        <v>261</v>
      </c>
      <c r="AI76" s="207">
        <f>Budget!J107</f>
        <v>0</v>
      </c>
      <c r="AJ76" s="208">
        <f>ROUND(Budget!I107,2)</f>
        <v>0</v>
      </c>
      <c r="AN76">
        <f t="shared" si="6"/>
        <v>0</v>
      </c>
      <c r="AO76">
        <f t="shared" si="7"/>
        <v>0</v>
      </c>
      <c r="AP76">
        <f t="shared" si="8"/>
        <v>0</v>
      </c>
      <c r="AQ76">
        <f t="shared" si="9"/>
        <v>0</v>
      </c>
      <c r="AR76">
        <f t="shared" si="10"/>
        <v>0</v>
      </c>
      <c r="AS76" s="208">
        <f>Budget!L107</f>
        <v>0</v>
      </c>
      <c r="AT76" s="208">
        <f>Budget!M107</f>
        <v>0</v>
      </c>
      <c r="AU76" s="208">
        <f>Budget!N107</f>
        <v>0</v>
      </c>
      <c r="AV76" s="208">
        <f>Budget!O107</f>
        <v>0</v>
      </c>
      <c r="AW76" s="208">
        <f>Budget!P107</f>
        <v>0</v>
      </c>
      <c r="BJ76">
        <f>Budget!$F$14</f>
        <v>1</v>
      </c>
    </row>
    <row r="77" spans="11:62" ht="15">
      <c r="K77">
        <f>'Goals and Objectives'!A80</f>
        <v>0</v>
      </c>
      <c r="L77">
        <f>'Goals and Objectives'!B80</f>
        <v>0</v>
      </c>
      <c r="M77">
        <f>'Goals and Objectives'!C80</f>
        <v>0</v>
      </c>
      <c r="N77">
        <f>'Goals and Objectives'!D80</f>
        <v>0</v>
      </c>
      <c r="O77">
        <f>'Goals and Objectives'!E80</f>
        <v>0</v>
      </c>
      <c r="P77">
        <f>'Final Results and Narrative'!F79</f>
        <v>0</v>
      </c>
      <c r="Q77">
        <f>'Final Results and Narrative'!G79</f>
        <v>0</v>
      </c>
      <c r="R77">
        <f>'Referrals (PCPP and LGL only)'!A78</f>
        <v>0</v>
      </c>
      <c r="S77">
        <f>'Referrals (PCPP and LGL only)'!B78</f>
        <v>0</v>
      </c>
      <c r="T77">
        <f>'Referrals (PCPP and LGL only)'!C78</f>
        <v>0</v>
      </c>
      <c r="U77">
        <f>'Referrals (PCPP and LGL only)'!D78</f>
        <v>0</v>
      </c>
      <c r="V77">
        <f>'Referrals (PCPP and LGL only)'!E78</f>
        <v>0</v>
      </c>
      <c r="W77">
        <f>'Referrals (PCPP and LGL only)'!F78</f>
        <v>0</v>
      </c>
      <c r="X77">
        <f>'Referrals (PCPP and LGL only)'!G78</f>
        <v>0</v>
      </c>
      <c r="Y77">
        <f>'Referrals (PCPP and LGL only)'!H78</f>
        <v>0</v>
      </c>
      <c r="Z77">
        <f>'Referrals (PCPP and LGL only)'!I78</f>
        <v>0</v>
      </c>
      <c r="AA77">
        <f>Timeline!D87</f>
        <v>0</v>
      </c>
      <c r="AB77">
        <f>Timeline!H87</f>
        <v>0</v>
      </c>
      <c r="AC77" t="str">
        <f>CONCATENATE(COUNTIF(Timeline!L87:AX87,"X")," "&amp;Timeline!$H$8)</f>
        <v>0 </v>
      </c>
      <c r="AD77">
        <f>Budget!H108</f>
        <v>0</v>
      </c>
      <c r="AE77" s="208">
        <f>ROUND(Budget!K108,1)</f>
        <v>0</v>
      </c>
      <c r="AF77">
        <f>Budget!F108</f>
        <v>0</v>
      </c>
      <c r="AH77" t="s">
        <v>261</v>
      </c>
      <c r="AI77" s="207">
        <f>Budget!J108</f>
        <v>0</v>
      </c>
      <c r="AJ77" s="208">
        <f>ROUND(Budget!I108,2)</f>
        <v>0</v>
      </c>
      <c r="AN77">
        <f t="shared" si="6"/>
        <v>0</v>
      </c>
      <c r="AO77">
        <f t="shared" si="7"/>
        <v>0</v>
      </c>
      <c r="AP77">
        <f t="shared" si="8"/>
        <v>0</v>
      </c>
      <c r="AQ77">
        <f t="shared" si="9"/>
        <v>0</v>
      </c>
      <c r="AR77">
        <f t="shared" si="10"/>
        <v>0</v>
      </c>
      <c r="AS77" s="208">
        <f>Budget!L108</f>
        <v>0</v>
      </c>
      <c r="AT77" s="208">
        <f>Budget!M108</f>
        <v>0</v>
      </c>
      <c r="AU77" s="208">
        <f>Budget!N108</f>
        <v>0</v>
      </c>
      <c r="AV77" s="208">
        <f>Budget!O108</f>
        <v>0</v>
      </c>
      <c r="AW77" s="208">
        <f>Budget!P108</f>
        <v>0</v>
      </c>
      <c r="BJ77">
        <f>Budget!$F$14</f>
        <v>1</v>
      </c>
    </row>
    <row r="78" spans="11:62" ht="15">
      <c r="K78">
        <f>'Goals and Objectives'!A81</f>
        <v>0</v>
      </c>
      <c r="L78">
        <f>'Goals and Objectives'!B81</f>
        <v>0</v>
      </c>
      <c r="M78">
        <f>'Goals and Objectives'!C81</f>
        <v>0</v>
      </c>
      <c r="N78">
        <f>'Goals and Objectives'!D81</f>
        <v>0</v>
      </c>
      <c r="O78">
        <f>'Goals and Objectives'!E81</f>
        <v>0</v>
      </c>
      <c r="P78">
        <f>'Final Results and Narrative'!F80</f>
        <v>0</v>
      </c>
      <c r="Q78">
        <f>'Final Results and Narrative'!G80</f>
        <v>0</v>
      </c>
      <c r="R78">
        <f>'Referrals (PCPP and LGL only)'!A79</f>
        <v>0</v>
      </c>
      <c r="S78">
        <f>'Referrals (PCPP and LGL only)'!B79</f>
        <v>0</v>
      </c>
      <c r="T78">
        <f>'Referrals (PCPP and LGL only)'!C79</f>
        <v>0</v>
      </c>
      <c r="U78">
        <f>'Referrals (PCPP and LGL only)'!D79</f>
        <v>0</v>
      </c>
      <c r="V78">
        <f>'Referrals (PCPP and LGL only)'!E79</f>
        <v>0</v>
      </c>
      <c r="W78">
        <f>'Referrals (PCPP and LGL only)'!F79</f>
        <v>0</v>
      </c>
      <c r="X78">
        <f>'Referrals (PCPP and LGL only)'!G79</f>
        <v>0</v>
      </c>
      <c r="Y78">
        <f>'Referrals (PCPP and LGL only)'!H79</f>
        <v>0</v>
      </c>
      <c r="Z78">
        <f>'Referrals (PCPP and LGL only)'!I79</f>
        <v>0</v>
      </c>
      <c r="AA78">
        <f>Timeline!D88</f>
        <v>0</v>
      </c>
      <c r="AB78">
        <f>Timeline!H88</f>
        <v>0</v>
      </c>
      <c r="AC78" t="str">
        <f>CONCATENATE(COUNTIF(Timeline!L88:AX88,"X")," "&amp;Timeline!$H$8)</f>
        <v>0 </v>
      </c>
      <c r="AD78">
        <f>Budget!H109</f>
        <v>0</v>
      </c>
      <c r="AE78" s="208">
        <f>ROUND(Budget!K109,1)</f>
        <v>0</v>
      </c>
      <c r="AF78">
        <f>Budget!F109</f>
        <v>0</v>
      </c>
      <c r="AH78" t="s">
        <v>261</v>
      </c>
      <c r="AI78" s="207">
        <f>Budget!J109</f>
        <v>0</v>
      </c>
      <c r="AJ78" s="208">
        <f>ROUND(Budget!I109,2)</f>
        <v>0</v>
      </c>
      <c r="AN78">
        <f t="shared" si="6"/>
        <v>0</v>
      </c>
      <c r="AO78">
        <f t="shared" si="7"/>
        <v>0</v>
      </c>
      <c r="AP78">
        <f t="shared" si="8"/>
        <v>0</v>
      </c>
      <c r="AQ78">
        <f t="shared" si="9"/>
        <v>0</v>
      </c>
      <c r="AR78">
        <f t="shared" si="10"/>
        <v>0</v>
      </c>
      <c r="AS78" s="208">
        <f>Budget!L109</f>
        <v>0</v>
      </c>
      <c r="AT78" s="208">
        <f>Budget!M109</f>
        <v>0</v>
      </c>
      <c r="AU78" s="208">
        <f>Budget!N109</f>
        <v>0</v>
      </c>
      <c r="AV78" s="208">
        <f>Budget!O109</f>
        <v>0</v>
      </c>
      <c r="AW78" s="208">
        <f>Budget!P109</f>
        <v>0</v>
      </c>
      <c r="BJ78">
        <f>Budget!$F$14</f>
        <v>1</v>
      </c>
    </row>
    <row r="79" spans="11:62" ht="15">
      <c r="K79">
        <f>'Goals and Objectives'!A82</f>
        <v>0</v>
      </c>
      <c r="L79">
        <f>'Goals and Objectives'!B82</f>
        <v>0</v>
      </c>
      <c r="M79">
        <f>'Goals and Objectives'!C82</f>
        <v>0</v>
      </c>
      <c r="N79">
        <f>'Goals and Objectives'!D82</f>
        <v>0</v>
      </c>
      <c r="O79">
        <f>'Goals and Objectives'!E82</f>
        <v>0</v>
      </c>
      <c r="P79">
        <f>'Final Results and Narrative'!F81</f>
        <v>0</v>
      </c>
      <c r="Q79">
        <f>'Final Results and Narrative'!G81</f>
        <v>0</v>
      </c>
      <c r="R79">
        <f>'Referrals (PCPP and LGL only)'!A80</f>
        <v>0</v>
      </c>
      <c r="S79">
        <f>'Referrals (PCPP and LGL only)'!B80</f>
        <v>0</v>
      </c>
      <c r="T79">
        <f>'Referrals (PCPP and LGL only)'!C80</f>
        <v>0</v>
      </c>
      <c r="U79">
        <f>'Referrals (PCPP and LGL only)'!D80</f>
        <v>0</v>
      </c>
      <c r="V79">
        <f>'Referrals (PCPP and LGL only)'!E80</f>
        <v>0</v>
      </c>
      <c r="W79">
        <f>'Referrals (PCPP and LGL only)'!F80</f>
        <v>0</v>
      </c>
      <c r="X79">
        <f>'Referrals (PCPP and LGL only)'!G80</f>
        <v>0</v>
      </c>
      <c r="Y79">
        <f>'Referrals (PCPP and LGL only)'!H80</f>
        <v>0</v>
      </c>
      <c r="Z79">
        <f>'Referrals (PCPP and LGL only)'!I80</f>
        <v>0</v>
      </c>
      <c r="AA79">
        <f>Timeline!D89</f>
        <v>0</v>
      </c>
      <c r="AB79">
        <f>Timeline!H89</f>
        <v>0</v>
      </c>
      <c r="AC79" t="str">
        <f>CONCATENATE(COUNTIF(Timeline!L89:AX89,"X")," "&amp;Timeline!$H$8)</f>
        <v>0 </v>
      </c>
      <c r="AD79">
        <f>Budget!H110</f>
        <v>0</v>
      </c>
      <c r="AE79" s="208">
        <f>ROUND(Budget!K110,1)</f>
        <v>0</v>
      </c>
      <c r="AF79">
        <f>Budget!F110</f>
        <v>0</v>
      </c>
      <c r="AH79" t="s">
        <v>261</v>
      </c>
      <c r="AI79" s="207">
        <f>Budget!J110</f>
        <v>0</v>
      </c>
      <c r="AJ79" s="208">
        <f>ROUND(Budget!I110,2)</f>
        <v>0</v>
      </c>
      <c r="AN79">
        <f t="shared" si="6"/>
        <v>0</v>
      </c>
      <c r="AO79">
        <f t="shared" si="7"/>
        <v>0</v>
      </c>
      <c r="AP79">
        <f t="shared" si="8"/>
        <v>0</v>
      </c>
      <c r="AQ79">
        <f t="shared" si="9"/>
        <v>0</v>
      </c>
      <c r="AR79">
        <f t="shared" si="10"/>
        <v>0</v>
      </c>
      <c r="AS79" s="208">
        <f>Budget!L110</f>
        <v>0</v>
      </c>
      <c r="AT79" s="208">
        <f>Budget!M110</f>
        <v>0</v>
      </c>
      <c r="AU79" s="208">
        <f>Budget!N110</f>
        <v>0</v>
      </c>
      <c r="AV79" s="208">
        <f>Budget!O110</f>
        <v>0</v>
      </c>
      <c r="AW79" s="208">
        <f>Budget!P110</f>
        <v>0</v>
      </c>
      <c r="BJ79">
        <f>Budget!$F$14</f>
        <v>1</v>
      </c>
    </row>
    <row r="80" spans="11:62" ht="15">
      <c r="K80">
        <f>'Goals and Objectives'!A83</f>
        <v>0</v>
      </c>
      <c r="L80">
        <f>'Goals and Objectives'!B83</f>
        <v>0</v>
      </c>
      <c r="M80">
        <f>'Goals and Objectives'!C83</f>
        <v>0</v>
      </c>
      <c r="N80">
        <f>'Goals and Objectives'!D83</f>
        <v>0</v>
      </c>
      <c r="O80">
        <f>'Goals and Objectives'!E83</f>
        <v>0</v>
      </c>
      <c r="P80">
        <f>'Final Results and Narrative'!F82</f>
        <v>0</v>
      </c>
      <c r="Q80">
        <f>'Final Results and Narrative'!G82</f>
        <v>0</v>
      </c>
      <c r="R80">
        <f>'Referrals (PCPP and LGL only)'!A81</f>
        <v>0</v>
      </c>
      <c r="S80">
        <f>'Referrals (PCPP and LGL only)'!B81</f>
        <v>0</v>
      </c>
      <c r="T80">
        <f>'Referrals (PCPP and LGL only)'!C81</f>
        <v>0</v>
      </c>
      <c r="U80">
        <f>'Referrals (PCPP and LGL only)'!D81</f>
        <v>0</v>
      </c>
      <c r="V80">
        <f>'Referrals (PCPP and LGL only)'!E81</f>
        <v>0</v>
      </c>
      <c r="W80">
        <f>'Referrals (PCPP and LGL only)'!F81</f>
        <v>0</v>
      </c>
      <c r="X80">
        <f>'Referrals (PCPP and LGL only)'!G81</f>
        <v>0</v>
      </c>
      <c r="Y80">
        <f>'Referrals (PCPP and LGL only)'!H81</f>
        <v>0</v>
      </c>
      <c r="Z80">
        <f>'Referrals (PCPP and LGL only)'!I81</f>
        <v>0</v>
      </c>
      <c r="AA80">
        <f>Timeline!D90</f>
        <v>0</v>
      </c>
      <c r="AB80">
        <f>Timeline!H90</f>
        <v>0</v>
      </c>
      <c r="AC80" t="str">
        <f>CONCATENATE(COUNTIF(Timeline!L90:AX90,"X")," "&amp;Timeline!$H$8)</f>
        <v>0 </v>
      </c>
      <c r="AD80">
        <f>Budget!H111</f>
        <v>0</v>
      </c>
      <c r="AE80" s="208">
        <f>ROUND(Budget!K111,1)</f>
        <v>0</v>
      </c>
      <c r="AF80">
        <f>Budget!F111</f>
        <v>0</v>
      </c>
      <c r="AH80" t="s">
        <v>261</v>
      </c>
      <c r="AI80" s="207">
        <f>Budget!J111</f>
        <v>0</v>
      </c>
      <c r="AJ80" s="208">
        <f>ROUND(Budget!I111,2)</f>
        <v>0</v>
      </c>
      <c r="AN80">
        <f t="shared" si="6"/>
        <v>0</v>
      </c>
      <c r="AO80">
        <f t="shared" si="7"/>
        <v>0</v>
      </c>
      <c r="AP80">
        <f t="shared" si="8"/>
        <v>0</v>
      </c>
      <c r="AQ80">
        <f t="shared" si="9"/>
        <v>0</v>
      </c>
      <c r="AR80">
        <f t="shared" si="10"/>
        <v>0</v>
      </c>
      <c r="AS80" s="208">
        <f>Budget!L111</f>
        <v>0</v>
      </c>
      <c r="AT80" s="208">
        <f>Budget!M111</f>
        <v>0</v>
      </c>
      <c r="AU80" s="208">
        <f>Budget!N111</f>
        <v>0</v>
      </c>
      <c r="AV80" s="208">
        <f>Budget!O111</f>
        <v>0</v>
      </c>
      <c r="AW80" s="208">
        <f>Budget!P111</f>
        <v>0</v>
      </c>
      <c r="BJ80">
        <f>Budget!$F$14</f>
        <v>1</v>
      </c>
    </row>
    <row r="81" spans="11:62" ht="15">
      <c r="K81">
        <f>'Goals and Objectives'!A84</f>
        <v>0</v>
      </c>
      <c r="L81">
        <f>'Goals and Objectives'!B84</f>
        <v>0</v>
      </c>
      <c r="M81">
        <f>'Goals and Objectives'!C84</f>
        <v>0</v>
      </c>
      <c r="N81">
        <f>'Goals and Objectives'!D84</f>
        <v>0</v>
      </c>
      <c r="O81">
        <f>'Goals and Objectives'!E84</f>
        <v>0</v>
      </c>
      <c r="P81">
        <f>'Final Results and Narrative'!F83</f>
        <v>0</v>
      </c>
      <c r="Q81">
        <f>'Final Results and Narrative'!G83</f>
        <v>0</v>
      </c>
      <c r="R81">
        <f>'Referrals (PCPP and LGL only)'!A82</f>
        <v>0</v>
      </c>
      <c r="S81">
        <f>'Referrals (PCPP and LGL only)'!B82</f>
        <v>0</v>
      </c>
      <c r="T81">
        <f>'Referrals (PCPP and LGL only)'!C82</f>
        <v>0</v>
      </c>
      <c r="U81">
        <f>'Referrals (PCPP and LGL only)'!D82</f>
        <v>0</v>
      </c>
      <c r="V81">
        <f>'Referrals (PCPP and LGL only)'!E82</f>
        <v>0</v>
      </c>
      <c r="W81">
        <f>'Referrals (PCPP and LGL only)'!F82</f>
        <v>0</v>
      </c>
      <c r="X81">
        <f>'Referrals (PCPP and LGL only)'!G82</f>
        <v>0</v>
      </c>
      <c r="Y81">
        <f>'Referrals (PCPP and LGL only)'!H82</f>
        <v>0</v>
      </c>
      <c r="Z81">
        <f>'Referrals (PCPP and LGL only)'!I82</f>
        <v>0</v>
      </c>
      <c r="AA81">
        <f>Timeline!D91</f>
        <v>0</v>
      </c>
      <c r="AB81">
        <f>Timeline!H91</f>
        <v>0</v>
      </c>
      <c r="AC81" t="str">
        <f>CONCATENATE(COUNTIF(Timeline!L91:AX91,"X")," "&amp;Timeline!$H$8)</f>
        <v>0 </v>
      </c>
      <c r="AD81">
        <f>Budget!H112</f>
        <v>0</v>
      </c>
      <c r="AE81" s="208">
        <f>ROUND(Budget!K112,1)</f>
        <v>0</v>
      </c>
      <c r="AF81">
        <f>Budget!F112</f>
        <v>0</v>
      </c>
      <c r="AH81" t="s">
        <v>261</v>
      </c>
      <c r="AI81" s="207">
        <f>Budget!J112</f>
        <v>0</v>
      </c>
      <c r="AJ81" s="208">
        <f>ROUND(Budget!I112,2)</f>
        <v>0</v>
      </c>
      <c r="AN81">
        <f t="shared" si="6"/>
        <v>0</v>
      </c>
      <c r="AO81">
        <f t="shared" si="7"/>
        <v>0</v>
      </c>
      <c r="AP81">
        <f t="shared" si="8"/>
        <v>0</v>
      </c>
      <c r="AQ81">
        <f t="shared" si="9"/>
        <v>0</v>
      </c>
      <c r="AR81">
        <f t="shared" si="10"/>
        <v>0</v>
      </c>
      <c r="AS81" s="208">
        <f>Budget!L112</f>
        <v>0</v>
      </c>
      <c r="AT81" s="208">
        <f>Budget!M112</f>
        <v>0</v>
      </c>
      <c r="AU81" s="208">
        <f>Budget!N112</f>
        <v>0</v>
      </c>
      <c r="AV81" s="208">
        <f>Budget!O112</f>
        <v>0</v>
      </c>
      <c r="AW81" s="208">
        <f>Budget!P112</f>
        <v>0</v>
      </c>
      <c r="BJ81">
        <f>Budget!$F$14</f>
        <v>1</v>
      </c>
    </row>
    <row r="82" spans="11:62" ht="15">
      <c r="K82">
        <f>'Goals and Objectives'!A85</f>
        <v>0</v>
      </c>
      <c r="L82">
        <f>'Goals and Objectives'!B85</f>
        <v>0</v>
      </c>
      <c r="M82">
        <f>'Goals and Objectives'!C85</f>
        <v>0</v>
      </c>
      <c r="N82">
        <f>'Goals and Objectives'!D85</f>
        <v>0</v>
      </c>
      <c r="O82">
        <f>'Goals and Objectives'!E85</f>
        <v>0</v>
      </c>
      <c r="P82">
        <f>'Final Results and Narrative'!F84</f>
        <v>0</v>
      </c>
      <c r="Q82">
        <f>'Final Results and Narrative'!G84</f>
        <v>0</v>
      </c>
      <c r="R82">
        <f>'Referrals (PCPP and LGL only)'!A83</f>
        <v>0</v>
      </c>
      <c r="S82">
        <f>'Referrals (PCPP and LGL only)'!B83</f>
        <v>0</v>
      </c>
      <c r="T82">
        <f>'Referrals (PCPP and LGL only)'!C83</f>
        <v>0</v>
      </c>
      <c r="U82">
        <f>'Referrals (PCPP and LGL only)'!D83</f>
        <v>0</v>
      </c>
      <c r="V82">
        <f>'Referrals (PCPP and LGL only)'!E83</f>
        <v>0</v>
      </c>
      <c r="W82">
        <f>'Referrals (PCPP and LGL only)'!F83</f>
        <v>0</v>
      </c>
      <c r="X82">
        <f>'Referrals (PCPP and LGL only)'!G83</f>
        <v>0</v>
      </c>
      <c r="Y82">
        <f>'Referrals (PCPP and LGL only)'!H83</f>
        <v>0</v>
      </c>
      <c r="Z82">
        <f>'Referrals (PCPP and LGL only)'!I83</f>
        <v>0</v>
      </c>
      <c r="AA82">
        <f>Timeline!D92</f>
        <v>0</v>
      </c>
      <c r="AB82">
        <f>Timeline!H92</f>
        <v>0</v>
      </c>
      <c r="AC82" t="str">
        <f>CONCATENATE(COUNTIF(Timeline!L92:AX92,"X")," "&amp;Timeline!$H$8)</f>
        <v>0 </v>
      </c>
      <c r="AD82">
        <f>Budget!H113</f>
        <v>0</v>
      </c>
      <c r="AE82" s="208">
        <f>ROUND(Budget!K113,1)</f>
        <v>0</v>
      </c>
      <c r="AF82">
        <f>Budget!F113</f>
        <v>0</v>
      </c>
      <c r="AH82" t="s">
        <v>261</v>
      </c>
      <c r="AI82" s="207">
        <f>Budget!J113</f>
        <v>0</v>
      </c>
      <c r="AJ82" s="208">
        <f>ROUND(Budget!I113,2)</f>
        <v>0</v>
      </c>
      <c r="AN82">
        <f t="shared" si="6"/>
        <v>0</v>
      </c>
      <c r="AO82">
        <f t="shared" si="7"/>
        <v>0</v>
      </c>
      <c r="AP82">
        <f t="shared" si="8"/>
        <v>0</v>
      </c>
      <c r="AQ82">
        <f t="shared" si="9"/>
        <v>0</v>
      </c>
      <c r="AR82">
        <f t="shared" si="10"/>
        <v>0</v>
      </c>
      <c r="AS82" s="208">
        <f>Budget!L113</f>
        <v>0</v>
      </c>
      <c r="AT82" s="208">
        <f>Budget!M113</f>
        <v>0</v>
      </c>
      <c r="AU82" s="208">
        <f>Budget!N113</f>
        <v>0</v>
      </c>
      <c r="AV82" s="208">
        <f>Budget!O113</f>
        <v>0</v>
      </c>
      <c r="AW82" s="208">
        <f>Budget!P113</f>
        <v>0</v>
      </c>
      <c r="BJ82">
        <f>Budget!$F$14</f>
        <v>1</v>
      </c>
    </row>
    <row r="83" spans="11:62" ht="15">
      <c r="K83">
        <f>'Goals and Objectives'!A86</f>
        <v>0</v>
      </c>
      <c r="L83">
        <f>'Goals and Objectives'!B86</f>
        <v>0</v>
      </c>
      <c r="M83">
        <f>'Goals and Objectives'!C86</f>
        <v>0</v>
      </c>
      <c r="N83">
        <f>'Goals and Objectives'!D86</f>
        <v>0</v>
      </c>
      <c r="O83">
        <f>'Goals and Objectives'!E86</f>
        <v>0</v>
      </c>
      <c r="P83">
        <f>'Final Results and Narrative'!F85</f>
        <v>0</v>
      </c>
      <c r="Q83">
        <f>'Final Results and Narrative'!G85</f>
        <v>0</v>
      </c>
      <c r="R83">
        <f>'Referrals (PCPP and LGL only)'!A84</f>
        <v>0</v>
      </c>
      <c r="S83">
        <f>'Referrals (PCPP and LGL only)'!B84</f>
        <v>0</v>
      </c>
      <c r="T83">
        <f>'Referrals (PCPP and LGL only)'!C84</f>
        <v>0</v>
      </c>
      <c r="U83">
        <f>'Referrals (PCPP and LGL only)'!D84</f>
        <v>0</v>
      </c>
      <c r="V83">
        <f>'Referrals (PCPP and LGL only)'!E84</f>
        <v>0</v>
      </c>
      <c r="W83">
        <f>'Referrals (PCPP and LGL only)'!F84</f>
        <v>0</v>
      </c>
      <c r="X83">
        <f>'Referrals (PCPP and LGL only)'!G84</f>
        <v>0</v>
      </c>
      <c r="Y83">
        <f>'Referrals (PCPP and LGL only)'!H84</f>
        <v>0</v>
      </c>
      <c r="Z83">
        <f>'Referrals (PCPP and LGL only)'!I84</f>
        <v>0</v>
      </c>
      <c r="AA83">
        <f>Timeline!D93</f>
        <v>0</v>
      </c>
      <c r="AB83">
        <f>Timeline!H93</f>
        <v>0</v>
      </c>
      <c r="AC83" t="str">
        <f>CONCATENATE(COUNTIF(Timeline!L93:AX93,"X")," "&amp;Timeline!$H$8)</f>
        <v>0 </v>
      </c>
      <c r="AD83">
        <f>Budget!H114</f>
        <v>0</v>
      </c>
      <c r="AE83" s="208">
        <f>ROUND(Budget!K114,1)</f>
        <v>0</v>
      </c>
      <c r="AF83">
        <f>Budget!F114</f>
        <v>0</v>
      </c>
      <c r="AH83" t="s">
        <v>261</v>
      </c>
      <c r="AI83" s="207">
        <f>Budget!J114</f>
        <v>0</v>
      </c>
      <c r="AJ83" s="208">
        <f>ROUND(Budget!I114,2)</f>
        <v>0</v>
      </c>
      <c r="AN83">
        <f t="shared" si="6"/>
        <v>0</v>
      </c>
      <c r="AO83">
        <f t="shared" si="7"/>
        <v>0</v>
      </c>
      <c r="AP83">
        <f t="shared" si="8"/>
        <v>0</v>
      </c>
      <c r="AQ83">
        <f t="shared" si="9"/>
        <v>0</v>
      </c>
      <c r="AR83">
        <f t="shared" si="10"/>
        <v>0</v>
      </c>
      <c r="AS83" s="208">
        <f>Budget!L114</f>
        <v>0</v>
      </c>
      <c r="AT83" s="208">
        <f>Budget!M114</f>
        <v>0</v>
      </c>
      <c r="AU83" s="208">
        <f>Budget!N114</f>
        <v>0</v>
      </c>
      <c r="AV83" s="208">
        <f>Budget!O114</f>
        <v>0</v>
      </c>
      <c r="AW83" s="208">
        <f>Budget!P114</f>
        <v>0</v>
      </c>
      <c r="BJ83">
        <f>Budget!$F$14</f>
        <v>1</v>
      </c>
    </row>
    <row r="84" spans="11:62" ht="15">
      <c r="K84">
        <f>'Goals and Objectives'!A87</f>
        <v>0</v>
      </c>
      <c r="L84">
        <f>'Goals and Objectives'!B87</f>
        <v>0</v>
      </c>
      <c r="M84">
        <f>'Goals and Objectives'!C87</f>
        <v>0</v>
      </c>
      <c r="N84">
        <f>'Goals and Objectives'!D87</f>
        <v>0</v>
      </c>
      <c r="O84">
        <f>'Goals and Objectives'!E87</f>
        <v>0</v>
      </c>
      <c r="P84">
        <f>'Final Results and Narrative'!F86</f>
        <v>0</v>
      </c>
      <c r="Q84">
        <f>'Final Results and Narrative'!G86</f>
        <v>0</v>
      </c>
      <c r="R84">
        <f>'Referrals (PCPP and LGL only)'!A85</f>
        <v>0</v>
      </c>
      <c r="S84">
        <f>'Referrals (PCPP and LGL only)'!B85</f>
        <v>0</v>
      </c>
      <c r="T84">
        <f>'Referrals (PCPP and LGL only)'!C85</f>
        <v>0</v>
      </c>
      <c r="U84">
        <f>'Referrals (PCPP and LGL only)'!D85</f>
        <v>0</v>
      </c>
      <c r="V84">
        <f>'Referrals (PCPP and LGL only)'!E85</f>
        <v>0</v>
      </c>
      <c r="W84">
        <f>'Referrals (PCPP and LGL only)'!F85</f>
        <v>0</v>
      </c>
      <c r="X84">
        <f>'Referrals (PCPP and LGL only)'!G85</f>
        <v>0</v>
      </c>
      <c r="Y84">
        <f>'Referrals (PCPP and LGL only)'!H85</f>
        <v>0</v>
      </c>
      <c r="Z84">
        <f>'Referrals (PCPP and LGL only)'!I85</f>
        <v>0</v>
      </c>
      <c r="AA84">
        <f>Timeline!D94</f>
        <v>0</v>
      </c>
      <c r="AB84">
        <f>Timeline!H94</f>
        <v>0</v>
      </c>
      <c r="AC84" t="str">
        <f>CONCATENATE(COUNTIF(Timeline!L94:AX94,"X")," "&amp;Timeline!$H$8)</f>
        <v>0 </v>
      </c>
      <c r="AD84">
        <f>Budget!H115</f>
        <v>0</v>
      </c>
      <c r="AE84" s="208">
        <f>ROUND(Budget!K115,1)</f>
        <v>0</v>
      </c>
      <c r="AF84">
        <f>Budget!F115</f>
        <v>0</v>
      </c>
      <c r="AH84" t="s">
        <v>261</v>
      </c>
      <c r="AI84" s="207">
        <f>Budget!J115</f>
        <v>0</v>
      </c>
      <c r="AJ84" s="208">
        <f>ROUND(Budget!I115,2)</f>
        <v>0</v>
      </c>
      <c r="AN84">
        <f t="shared" si="6"/>
        <v>0</v>
      </c>
      <c r="AO84">
        <f t="shared" si="7"/>
        <v>0</v>
      </c>
      <c r="AP84">
        <f t="shared" si="8"/>
        <v>0</v>
      </c>
      <c r="AQ84">
        <f t="shared" si="9"/>
        <v>0</v>
      </c>
      <c r="AR84">
        <f t="shared" si="10"/>
        <v>0</v>
      </c>
      <c r="AS84" s="208">
        <f>Budget!L115</f>
        <v>0</v>
      </c>
      <c r="AT84" s="208">
        <f>Budget!M115</f>
        <v>0</v>
      </c>
      <c r="AU84" s="208">
        <f>Budget!N115</f>
        <v>0</v>
      </c>
      <c r="AV84" s="208">
        <f>Budget!O115</f>
        <v>0</v>
      </c>
      <c r="AW84" s="208">
        <f>Budget!P115</f>
        <v>0</v>
      </c>
      <c r="BJ84">
        <f>Budget!$F$14</f>
        <v>1</v>
      </c>
    </row>
    <row r="85" spans="11:62" ht="15">
      <c r="K85">
        <f>'Goals and Objectives'!A88</f>
        <v>0</v>
      </c>
      <c r="L85">
        <f>'Goals and Objectives'!B88</f>
        <v>0</v>
      </c>
      <c r="M85">
        <f>'Goals and Objectives'!C88</f>
        <v>0</v>
      </c>
      <c r="N85">
        <f>'Goals and Objectives'!D88</f>
        <v>0</v>
      </c>
      <c r="O85">
        <f>'Goals and Objectives'!E88</f>
        <v>0</v>
      </c>
      <c r="P85">
        <f>'Final Results and Narrative'!F87</f>
        <v>0</v>
      </c>
      <c r="Q85">
        <f>'Final Results and Narrative'!G87</f>
        <v>0</v>
      </c>
      <c r="R85">
        <f>'Referrals (PCPP and LGL only)'!A86</f>
        <v>0</v>
      </c>
      <c r="S85">
        <f>'Referrals (PCPP and LGL only)'!B86</f>
        <v>0</v>
      </c>
      <c r="T85">
        <f>'Referrals (PCPP and LGL only)'!C86</f>
        <v>0</v>
      </c>
      <c r="U85">
        <f>'Referrals (PCPP and LGL only)'!D86</f>
        <v>0</v>
      </c>
      <c r="V85">
        <f>'Referrals (PCPP and LGL only)'!E86</f>
        <v>0</v>
      </c>
      <c r="W85">
        <f>'Referrals (PCPP and LGL only)'!F86</f>
        <v>0</v>
      </c>
      <c r="X85">
        <f>'Referrals (PCPP and LGL only)'!G86</f>
        <v>0</v>
      </c>
      <c r="Y85">
        <f>'Referrals (PCPP and LGL only)'!H86</f>
        <v>0</v>
      </c>
      <c r="Z85">
        <f>'Referrals (PCPP and LGL only)'!I86</f>
        <v>0</v>
      </c>
      <c r="AA85">
        <f>Timeline!D95</f>
        <v>0</v>
      </c>
      <c r="AB85">
        <f>Timeline!H95</f>
        <v>0</v>
      </c>
      <c r="AC85" t="str">
        <f>CONCATENATE(COUNTIF(Timeline!L95:AX95,"X")," "&amp;Timeline!$H$8)</f>
        <v>0 </v>
      </c>
      <c r="AD85">
        <f>Budget!H116</f>
        <v>0</v>
      </c>
      <c r="AE85" s="208">
        <f>ROUND(Budget!K116,1)</f>
        <v>0</v>
      </c>
      <c r="AF85">
        <f>Budget!F116</f>
        <v>0</v>
      </c>
      <c r="AH85" t="s">
        <v>261</v>
      </c>
      <c r="AI85" s="207">
        <f>Budget!J116</f>
        <v>0</v>
      </c>
      <c r="AJ85" s="208">
        <f>ROUND(Budget!I116,2)</f>
        <v>0</v>
      </c>
      <c r="AN85">
        <f t="shared" si="6"/>
        <v>0</v>
      </c>
      <c r="AO85">
        <f t="shared" si="7"/>
        <v>0</v>
      </c>
      <c r="AP85">
        <f t="shared" si="8"/>
        <v>0</v>
      </c>
      <c r="AQ85">
        <f t="shared" si="9"/>
        <v>0</v>
      </c>
      <c r="AR85">
        <f t="shared" si="10"/>
        <v>0</v>
      </c>
      <c r="AS85" s="208">
        <f>Budget!L116</f>
        <v>0</v>
      </c>
      <c r="AT85" s="208">
        <f>Budget!M116</f>
        <v>0</v>
      </c>
      <c r="AU85" s="208">
        <f>Budget!N116</f>
        <v>0</v>
      </c>
      <c r="AV85" s="208">
        <f>Budget!O116</f>
        <v>0</v>
      </c>
      <c r="AW85" s="208">
        <f>Budget!P116</f>
        <v>0</v>
      </c>
      <c r="BJ85">
        <f>Budget!$F$14</f>
        <v>1</v>
      </c>
    </row>
    <row r="86" spans="11:62" ht="15">
      <c r="K86">
        <f>'Goals and Objectives'!A89</f>
        <v>0</v>
      </c>
      <c r="L86">
        <f>'Goals and Objectives'!B89</f>
        <v>0</v>
      </c>
      <c r="M86">
        <f>'Goals and Objectives'!C89</f>
        <v>0</v>
      </c>
      <c r="N86">
        <f>'Goals and Objectives'!D89</f>
        <v>0</v>
      </c>
      <c r="O86">
        <f>'Goals and Objectives'!E89</f>
        <v>0</v>
      </c>
      <c r="P86">
        <f>'Final Results and Narrative'!F88</f>
        <v>0</v>
      </c>
      <c r="Q86">
        <f>'Final Results and Narrative'!G88</f>
        <v>0</v>
      </c>
      <c r="R86">
        <f>'Referrals (PCPP and LGL only)'!A87</f>
        <v>0</v>
      </c>
      <c r="S86">
        <f>'Referrals (PCPP and LGL only)'!B87</f>
        <v>0</v>
      </c>
      <c r="T86">
        <f>'Referrals (PCPP and LGL only)'!C87</f>
        <v>0</v>
      </c>
      <c r="U86">
        <f>'Referrals (PCPP and LGL only)'!D87</f>
        <v>0</v>
      </c>
      <c r="V86">
        <f>'Referrals (PCPP and LGL only)'!E87</f>
        <v>0</v>
      </c>
      <c r="W86">
        <f>'Referrals (PCPP and LGL only)'!F87</f>
        <v>0</v>
      </c>
      <c r="X86">
        <f>'Referrals (PCPP and LGL only)'!G87</f>
        <v>0</v>
      </c>
      <c r="Y86">
        <f>'Referrals (PCPP and LGL only)'!H87</f>
        <v>0</v>
      </c>
      <c r="Z86">
        <f>'Referrals (PCPP and LGL only)'!I87</f>
        <v>0</v>
      </c>
      <c r="AA86">
        <f>Timeline!D96</f>
        <v>0</v>
      </c>
      <c r="AB86">
        <f>Timeline!H96</f>
        <v>0</v>
      </c>
      <c r="AC86" t="str">
        <f>CONCATENATE(COUNTIF(Timeline!L96:AX96,"X")," "&amp;Timeline!$H$8)</f>
        <v>0 </v>
      </c>
      <c r="AD86">
        <f>Budget!H117</f>
        <v>0</v>
      </c>
      <c r="AE86" s="208">
        <f>ROUND(Budget!K117,1)</f>
        <v>0</v>
      </c>
      <c r="AF86">
        <f>Budget!F117</f>
        <v>0</v>
      </c>
      <c r="AH86" t="s">
        <v>261</v>
      </c>
      <c r="AI86" s="207">
        <f>Budget!J117</f>
        <v>0</v>
      </c>
      <c r="AJ86" s="208">
        <f>ROUND(Budget!I117,2)</f>
        <v>0</v>
      </c>
      <c r="AN86">
        <f t="shared" si="6"/>
        <v>0</v>
      </c>
      <c r="AO86">
        <f t="shared" si="7"/>
        <v>0</v>
      </c>
      <c r="AP86">
        <f t="shared" si="8"/>
        <v>0</v>
      </c>
      <c r="AQ86">
        <f t="shared" si="9"/>
        <v>0</v>
      </c>
      <c r="AR86">
        <f t="shared" si="10"/>
        <v>0</v>
      </c>
      <c r="AS86" s="208">
        <f>Budget!L117</f>
        <v>0</v>
      </c>
      <c r="AT86" s="208">
        <f>Budget!M117</f>
        <v>0</v>
      </c>
      <c r="AU86" s="208">
        <f>Budget!N117</f>
        <v>0</v>
      </c>
      <c r="AV86" s="208">
        <f>Budget!O117</f>
        <v>0</v>
      </c>
      <c r="AW86" s="208">
        <f>Budget!P117</f>
        <v>0</v>
      </c>
      <c r="BJ86">
        <f>Budget!$F$14</f>
        <v>1</v>
      </c>
    </row>
    <row r="87" spans="11:62" ht="15">
      <c r="K87">
        <f>'Goals and Objectives'!A90</f>
        <v>0</v>
      </c>
      <c r="L87">
        <f>'Goals and Objectives'!B90</f>
        <v>0</v>
      </c>
      <c r="M87">
        <f>'Goals and Objectives'!C90</f>
        <v>0</v>
      </c>
      <c r="N87">
        <f>'Goals and Objectives'!D90</f>
        <v>0</v>
      </c>
      <c r="O87">
        <f>'Goals and Objectives'!E90</f>
        <v>0</v>
      </c>
      <c r="P87">
        <f>'Final Results and Narrative'!F89</f>
        <v>0</v>
      </c>
      <c r="Q87">
        <f>'Final Results and Narrative'!G89</f>
        <v>0</v>
      </c>
      <c r="R87">
        <f>'Referrals (PCPP and LGL only)'!A88</f>
        <v>0</v>
      </c>
      <c r="S87">
        <f>'Referrals (PCPP and LGL only)'!B88</f>
        <v>0</v>
      </c>
      <c r="T87">
        <f>'Referrals (PCPP and LGL only)'!C88</f>
        <v>0</v>
      </c>
      <c r="U87">
        <f>'Referrals (PCPP and LGL only)'!D88</f>
        <v>0</v>
      </c>
      <c r="V87">
        <f>'Referrals (PCPP and LGL only)'!E88</f>
        <v>0</v>
      </c>
      <c r="W87">
        <f>'Referrals (PCPP and LGL only)'!F88</f>
        <v>0</v>
      </c>
      <c r="X87">
        <f>'Referrals (PCPP and LGL only)'!G88</f>
        <v>0</v>
      </c>
      <c r="Y87">
        <f>'Referrals (PCPP and LGL only)'!H88</f>
        <v>0</v>
      </c>
      <c r="Z87">
        <f>'Referrals (PCPP and LGL only)'!I88</f>
        <v>0</v>
      </c>
      <c r="AA87">
        <f>Timeline!D97</f>
        <v>0</v>
      </c>
      <c r="AB87">
        <f>Timeline!H97</f>
        <v>0</v>
      </c>
      <c r="AC87" t="str">
        <f>CONCATENATE(COUNTIF(Timeline!L97:AX97,"X")," "&amp;Timeline!$H$8)</f>
        <v>0 </v>
      </c>
      <c r="AD87">
        <f>Budget!H118</f>
        <v>0</v>
      </c>
      <c r="AE87" s="208">
        <f>ROUND(Budget!K118,1)</f>
        <v>0</v>
      </c>
      <c r="AF87">
        <f>Budget!F118</f>
        <v>0</v>
      </c>
      <c r="AH87" t="s">
        <v>261</v>
      </c>
      <c r="AI87" s="207">
        <f>Budget!J118</f>
        <v>0</v>
      </c>
      <c r="AJ87" s="208">
        <f>ROUND(Budget!I118,2)</f>
        <v>0</v>
      </c>
      <c r="AN87">
        <f t="shared" si="6"/>
        <v>0</v>
      </c>
      <c r="AO87">
        <f t="shared" si="7"/>
        <v>0</v>
      </c>
      <c r="AP87">
        <f t="shared" si="8"/>
        <v>0</v>
      </c>
      <c r="AQ87">
        <f t="shared" si="9"/>
        <v>0</v>
      </c>
      <c r="AR87">
        <f t="shared" si="10"/>
        <v>0</v>
      </c>
      <c r="AS87" s="208">
        <f>Budget!L118</f>
        <v>0</v>
      </c>
      <c r="AT87" s="208">
        <f>Budget!M118</f>
        <v>0</v>
      </c>
      <c r="AU87" s="208">
        <f>Budget!N118</f>
        <v>0</v>
      </c>
      <c r="AV87" s="208">
        <f>Budget!O118</f>
        <v>0</v>
      </c>
      <c r="AW87" s="208">
        <f>Budget!P118</f>
        <v>0</v>
      </c>
      <c r="BJ87">
        <f>Budget!$F$14</f>
        <v>1</v>
      </c>
    </row>
    <row r="88" spans="11:62" ht="15">
      <c r="K88">
        <f>'Goals and Objectives'!A91</f>
        <v>0</v>
      </c>
      <c r="L88">
        <f>'Goals and Objectives'!B91</f>
        <v>0</v>
      </c>
      <c r="M88">
        <f>'Goals and Objectives'!C91</f>
        <v>0</v>
      </c>
      <c r="N88">
        <f>'Goals and Objectives'!D91</f>
        <v>0</v>
      </c>
      <c r="O88">
        <f>'Goals and Objectives'!E91</f>
        <v>0</v>
      </c>
      <c r="P88">
        <f>'Final Results and Narrative'!F90</f>
        <v>0</v>
      </c>
      <c r="Q88">
        <f>'Final Results and Narrative'!G90</f>
        <v>0</v>
      </c>
      <c r="R88">
        <f>'Referrals (PCPP and LGL only)'!A89</f>
        <v>0</v>
      </c>
      <c r="S88">
        <f>'Referrals (PCPP and LGL only)'!B89</f>
        <v>0</v>
      </c>
      <c r="T88">
        <f>'Referrals (PCPP and LGL only)'!C89</f>
        <v>0</v>
      </c>
      <c r="U88">
        <f>'Referrals (PCPP and LGL only)'!D89</f>
        <v>0</v>
      </c>
      <c r="V88">
        <f>'Referrals (PCPP and LGL only)'!E89</f>
        <v>0</v>
      </c>
      <c r="W88">
        <f>'Referrals (PCPP and LGL only)'!F89</f>
        <v>0</v>
      </c>
      <c r="X88">
        <f>'Referrals (PCPP and LGL only)'!G89</f>
        <v>0</v>
      </c>
      <c r="Y88">
        <f>'Referrals (PCPP and LGL only)'!H89</f>
        <v>0</v>
      </c>
      <c r="Z88">
        <f>'Referrals (PCPP and LGL only)'!I89</f>
        <v>0</v>
      </c>
      <c r="AA88">
        <f>Timeline!D98</f>
        <v>0</v>
      </c>
      <c r="AB88">
        <f>Timeline!H98</f>
        <v>0</v>
      </c>
      <c r="AC88" t="str">
        <f>CONCATENATE(COUNTIF(Timeline!L98:AX98,"X")," "&amp;Timeline!$H$8)</f>
        <v>0 </v>
      </c>
      <c r="AD88">
        <f>Budget!H119</f>
        <v>0</v>
      </c>
      <c r="AE88" s="208">
        <f>ROUND(Budget!K119,1)</f>
        <v>0</v>
      </c>
      <c r="AF88">
        <f>Budget!F119</f>
        <v>0</v>
      </c>
      <c r="AH88" t="s">
        <v>261</v>
      </c>
      <c r="AI88" s="207">
        <f>Budget!J119</f>
        <v>0</v>
      </c>
      <c r="AJ88" s="208">
        <f>ROUND(Budget!I119,2)</f>
        <v>0</v>
      </c>
      <c r="AN88">
        <f t="shared" si="6"/>
        <v>0</v>
      </c>
      <c r="AO88">
        <f t="shared" si="7"/>
        <v>0</v>
      </c>
      <c r="AP88">
        <f t="shared" si="8"/>
        <v>0</v>
      </c>
      <c r="AQ88">
        <f t="shared" si="9"/>
        <v>0</v>
      </c>
      <c r="AR88">
        <f t="shared" si="10"/>
        <v>0</v>
      </c>
      <c r="AS88" s="208">
        <f>Budget!L119</f>
        <v>0</v>
      </c>
      <c r="AT88" s="208">
        <f>Budget!M119</f>
        <v>0</v>
      </c>
      <c r="AU88" s="208">
        <f>Budget!N119</f>
        <v>0</v>
      </c>
      <c r="AV88" s="208">
        <f>Budget!O119</f>
        <v>0</v>
      </c>
      <c r="AW88" s="208">
        <f>Budget!P119</f>
        <v>0</v>
      </c>
      <c r="BJ88">
        <f>Budget!$F$14</f>
        <v>1</v>
      </c>
    </row>
    <row r="89" spans="11:62" ht="15">
      <c r="K89">
        <f>'Goals and Objectives'!A92</f>
        <v>0</v>
      </c>
      <c r="L89">
        <f>'Goals and Objectives'!B92</f>
        <v>0</v>
      </c>
      <c r="M89">
        <f>'Goals and Objectives'!C92</f>
        <v>0</v>
      </c>
      <c r="N89">
        <f>'Goals and Objectives'!D92</f>
        <v>0</v>
      </c>
      <c r="O89">
        <f>'Goals and Objectives'!E92</f>
        <v>0</v>
      </c>
      <c r="P89">
        <f>'Final Results and Narrative'!F91</f>
        <v>0</v>
      </c>
      <c r="Q89">
        <f>'Final Results and Narrative'!G91</f>
        <v>0</v>
      </c>
      <c r="R89">
        <f>'Referrals (PCPP and LGL only)'!A90</f>
        <v>0</v>
      </c>
      <c r="S89">
        <f>'Referrals (PCPP and LGL only)'!B90</f>
        <v>0</v>
      </c>
      <c r="T89">
        <f>'Referrals (PCPP and LGL only)'!C90</f>
        <v>0</v>
      </c>
      <c r="U89">
        <f>'Referrals (PCPP and LGL only)'!D90</f>
        <v>0</v>
      </c>
      <c r="V89">
        <f>'Referrals (PCPP and LGL only)'!E90</f>
        <v>0</v>
      </c>
      <c r="W89">
        <f>'Referrals (PCPP and LGL only)'!F90</f>
        <v>0</v>
      </c>
      <c r="X89">
        <f>'Referrals (PCPP and LGL only)'!G90</f>
        <v>0</v>
      </c>
      <c r="Y89">
        <f>'Referrals (PCPP and LGL only)'!H90</f>
        <v>0</v>
      </c>
      <c r="Z89">
        <f>'Referrals (PCPP and LGL only)'!I90</f>
        <v>0</v>
      </c>
      <c r="AA89">
        <f>Timeline!D99</f>
        <v>0</v>
      </c>
      <c r="AB89">
        <f>Timeline!H99</f>
        <v>0</v>
      </c>
      <c r="AC89" t="str">
        <f>CONCATENATE(COUNTIF(Timeline!L99:AX99,"X")," "&amp;Timeline!$H$8)</f>
        <v>0 </v>
      </c>
      <c r="AD89">
        <f>Budget!H120</f>
        <v>0</v>
      </c>
      <c r="AE89" s="208">
        <f>ROUND(Budget!K120,1)</f>
        <v>0</v>
      </c>
      <c r="AF89">
        <f>Budget!F120</f>
        <v>0</v>
      </c>
      <c r="AH89" t="s">
        <v>261</v>
      </c>
      <c r="AI89" s="207">
        <f>Budget!J120</f>
        <v>0</v>
      </c>
      <c r="AJ89" s="208">
        <f>ROUND(Budget!I120,2)</f>
        <v>0</v>
      </c>
      <c r="AN89">
        <f t="shared" si="6"/>
        <v>0</v>
      </c>
      <c r="AO89">
        <f t="shared" si="7"/>
        <v>0</v>
      </c>
      <c r="AP89">
        <f t="shared" si="8"/>
        <v>0</v>
      </c>
      <c r="AQ89">
        <f t="shared" si="9"/>
        <v>0</v>
      </c>
      <c r="AR89">
        <f t="shared" si="10"/>
        <v>0</v>
      </c>
      <c r="AS89" s="208">
        <f>Budget!L120</f>
        <v>0</v>
      </c>
      <c r="AT89" s="208">
        <f>Budget!M120</f>
        <v>0</v>
      </c>
      <c r="AU89" s="208">
        <f>Budget!N120</f>
        <v>0</v>
      </c>
      <c r="AV89" s="208">
        <f>Budget!O120</f>
        <v>0</v>
      </c>
      <c r="AW89" s="208">
        <f>Budget!P120</f>
        <v>0</v>
      </c>
      <c r="BJ89">
        <f>Budget!$F$14</f>
        <v>1</v>
      </c>
    </row>
    <row r="90" spans="11:62" ht="15">
      <c r="K90">
        <f>'Goals and Objectives'!A93</f>
        <v>0</v>
      </c>
      <c r="L90">
        <f>'Goals and Objectives'!B93</f>
        <v>0</v>
      </c>
      <c r="M90">
        <f>'Goals and Objectives'!C93</f>
        <v>0</v>
      </c>
      <c r="N90">
        <f>'Goals and Objectives'!D93</f>
        <v>0</v>
      </c>
      <c r="O90">
        <f>'Goals and Objectives'!E93</f>
        <v>0</v>
      </c>
      <c r="P90">
        <f>'Final Results and Narrative'!F92</f>
        <v>0</v>
      </c>
      <c r="Q90">
        <f>'Final Results and Narrative'!G92</f>
        <v>0</v>
      </c>
      <c r="R90">
        <f>'Referrals (PCPP and LGL only)'!A91</f>
        <v>0</v>
      </c>
      <c r="S90">
        <f>'Referrals (PCPP and LGL only)'!B91</f>
        <v>0</v>
      </c>
      <c r="T90">
        <f>'Referrals (PCPP and LGL only)'!C91</f>
        <v>0</v>
      </c>
      <c r="U90">
        <f>'Referrals (PCPP and LGL only)'!D91</f>
        <v>0</v>
      </c>
      <c r="V90">
        <f>'Referrals (PCPP and LGL only)'!E91</f>
        <v>0</v>
      </c>
      <c r="W90">
        <f>'Referrals (PCPP and LGL only)'!F91</f>
        <v>0</v>
      </c>
      <c r="X90">
        <f>'Referrals (PCPP and LGL only)'!G91</f>
        <v>0</v>
      </c>
      <c r="Y90">
        <f>'Referrals (PCPP and LGL only)'!H91</f>
        <v>0</v>
      </c>
      <c r="Z90">
        <f>'Referrals (PCPP and LGL only)'!I91</f>
        <v>0</v>
      </c>
      <c r="AA90">
        <f>Timeline!D100</f>
        <v>0</v>
      </c>
      <c r="AB90">
        <f>Timeline!H100</f>
        <v>0</v>
      </c>
      <c r="AC90" t="str">
        <f>CONCATENATE(COUNTIF(Timeline!L100:AX100,"X")," "&amp;Timeline!$H$8)</f>
        <v>0 </v>
      </c>
      <c r="AD90">
        <f>Budget!H121</f>
        <v>0</v>
      </c>
      <c r="AE90" s="208">
        <f>ROUND(Budget!K121,1)</f>
        <v>0</v>
      </c>
      <c r="AF90">
        <f>Budget!F121</f>
        <v>0</v>
      </c>
      <c r="AH90" t="s">
        <v>261</v>
      </c>
      <c r="AI90" s="207">
        <f>Budget!J121</f>
        <v>0</v>
      </c>
      <c r="AJ90" s="208">
        <f>ROUND(Budget!I121,2)</f>
        <v>0</v>
      </c>
      <c r="AN90">
        <f t="shared" si="6"/>
        <v>0</v>
      </c>
      <c r="AO90">
        <f t="shared" si="7"/>
        <v>0</v>
      </c>
      <c r="AP90">
        <f t="shared" si="8"/>
        <v>0</v>
      </c>
      <c r="AQ90">
        <f t="shared" si="9"/>
        <v>0</v>
      </c>
      <c r="AR90">
        <f t="shared" si="10"/>
        <v>0</v>
      </c>
      <c r="AS90" s="208">
        <f>Budget!L121</f>
        <v>0</v>
      </c>
      <c r="AT90" s="208">
        <f>Budget!M121</f>
        <v>0</v>
      </c>
      <c r="AU90" s="208">
        <f>Budget!N121</f>
        <v>0</v>
      </c>
      <c r="AV90" s="208">
        <f>Budget!O121</f>
        <v>0</v>
      </c>
      <c r="AW90" s="208">
        <f>Budget!P121</f>
        <v>0</v>
      </c>
      <c r="BJ90">
        <f>Budget!$F$14</f>
        <v>1</v>
      </c>
    </row>
    <row r="91" spans="11:62" ht="15">
      <c r="K91">
        <f>'Goals and Objectives'!A94</f>
        <v>0</v>
      </c>
      <c r="L91">
        <f>'Goals and Objectives'!B94</f>
        <v>0</v>
      </c>
      <c r="M91">
        <f>'Goals and Objectives'!C94</f>
        <v>0</v>
      </c>
      <c r="N91">
        <f>'Goals and Objectives'!D94</f>
        <v>0</v>
      </c>
      <c r="O91">
        <f>'Goals and Objectives'!E94</f>
        <v>0</v>
      </c>
      <c r="P91">
        <f>'Final Results and Narrative'!F93</f>
        <v>0</v>
      </c>
      <c r="Q91">
        <f>'Final Results and Narrative'!G93</f>
        <v>0</v>
      </c>
      <c r="R91">
        <f>'Referrals (PCPP and LGL only)'!A92</f>
        <v>0</v>
      </c>
      <c r="S91">
        <f>'Referrals (PCPP and LGL only)'!B92</f>
        <v>0</v>
      </c>
      <c r="T91">
        <f>'Referrals (PCPP and LGL only)'!C92</f>
        <v>0</v>
      </c>
      <c r="U91">
        <f>'Referrals (PCPP and LGL only)'!D92</f>
        <v>0</v>
      </c>
      <c r="V91">
        <f>'Referrals (PCPP and LGL only)'!E92</f>
        <v>0</v>
      </c>
      <c r="W91">
        <f>'Referrals (PCPP and LGL only)'!F92</f>
        <v>0</v>
      </c>
      <c r="X91">
        <f>'Referrals (PCPP and LGL only)'!G92</f>
        <v>0</v>
      </c>
      <c r="Y91">
        <f>'Referrals (PCPP and LGL only)'!H92</f>
        <v>0</v>
      </c>
      <c r="Z91">
        <f>'Referrals (PCPP and LGL only)'!I92</f>
        <v>0</v>
      </c>
      <c r="AA91">
        <f>Timeline!D101</f>
        <v>0</v>
      </c>
      <c r="AB91">
        <f>Timeline!H101</f>
        <v>0</v>
      </c>
      <c r="AC91" t="str">
        <f>CONCATENATE(COUNTIF(Timeline!L101:AX101,"X")," "&amp;Timeline!$H$8)</f>
        <v>0 </v>
      </c>
      <c r="AD91">
        <f>Budget!H122</f>
        <v>0</v>
      </c>
      <c r="AE91" s="208">
        <f>ROUND(Budget!K122,1)</f>
        <v>0</v>
      </c>
      <c r="AF91">
        <f>Budget!F122</f>
        <v>0</v>
      </c>
      <c r="AH91" t="s">
        <v>261</v>
      </c>
      <c r="AI91" s="207">
        <f>Budget!J122</f>
        <v>0</v>
      </c>
      <c r="AJ91" s="208">
        <f>ROUND(Budget!I122,2)</f>
        <v>0</v>
      </c>
      <c r="AN91">
        <f t="shared" si="6"/>
        <v>0</v>
      </c>
      <c r="AO91">
        <f t="shared" si="7"/>
        <v>0</v>
      </c>
      <c r="AP91">
        <f t="shared" si="8"/>
        <v>0</v>
      </c>
      <c r="AQ91">
        <f t="shared" si="9"/>
        <v>0</v>
      </c>
      <c r="AR91">
        <f t="shared" si="10"/>
        <v>0</v>
      </c>
      <c r="AS91" s="208">
        <f>Budget!L122</f>
        <v>0</v>
      </c>
      <c r="AT91" s="208">
        <f>Budget!M122</f>
        <v>0</v>
      </c>
      <c r="AU91" s="208">
        <f>Budget!N122</f>
        <v>0</v>
      </c>
      <c r="AV91" s="208">
        <f>Budget!O122</f>
        <v>0</v>
      </c>
      <c r="AW91" s="208">
        <f>Budget!P122</f>
        <v>0</v>
      </c>
      <c r="BJ91">
        <f>Budget!$F$14</f>
        <v>1</v>
      </c>
    </row>
    <row r="92" spans="11:62" ht="15">
      <c r="K92">
        <f>'Goals and Objectives'!A95</f>
        <v>0</v>
      </c>
      <c r="L92">
        <f>'Goals and Objectives'!B95</f>
        <v>0</v>
      </c>
      <c r="M92">
        <f>'Goals and Objectives'!C95</f>
        <v>0</v>
      </c>
      <c r="N92">
        <f>'Goals and Objectives'!D95</f>
        <v>0</v>
      </c>
      <c r="O92">
        <f>'Goals and Objectives'!E95</f>
        <v>0</v>
      </c>
      <c r="P92">
        <f>'Final Results and Narrative'!F94</f>
        <v>0</v>
      </c>
      <c r="Q92">
        <f>'Final Results and Narrative'!G94</f>
        <v>0</v>
      </c>
      <c r="R92">
        <f>'Referrals (PCPP and LGL only)'!A93</f>
        <v>0</v>
      </c>
      <c r="S92">
        <f>'Referrals (PCPP and LGL only)'!B93</f>
        <v>0</v>
      </c>
      <c r="T92">
        <f>'Referrals (PCPP and LGL only)'!C93</f>
        <v>0</v>
      </c>
      <c r="U92">
        <f>'Referrals (PCPP and LGL only)'!D93</f>
        <v>0</v>
      </c>
      <c r="V92">
        <f>'Referrals (PCPP and LGL only)'!E93</f>
        <v>0</v>
      </c>
      <c r="W92">
        <f>'Referrals (PCPP and LGL only)'!F93</f>
        <v>0</v>
      </c>
      <c r="X92">
        <f>'Referrals (PCPP and LGL only)'!G93</f>
        <v>0</v>
      </c>
      <c r="Y92">
        <f>'Referrals (PCPP and LGL only)'!H93</f>
        <v>0</v>
      </c>
      <c r="Z92">
        <f>'Referrals (PCPP and LGL only)'!I93</f>
        <v>0</v>
      </c>
      <c r="AA92">
        <f>Timeline!D102</f>
        <v>0</v>
      </c>
      <c r="AB92">
        <f>Timeline!H102</f>
        <v>0</v>
      </c>
      <c r="AC92" t="str">
        <f>CONCATENATE(COUNTIF(Timeline!L102:AX102,"X")," "&amp;Timeline!$H$8)</f>
        <v>0 </v>
      </c>
      <c r="AD92">
        <f>Budget!H123</f>
        <v>0</v>
      </c>
      <c r="AE92" s="208">
        <f>ROUND(Budget!K123,1)</f>
        <v>0</v>
      </c>
      <c r="AF92">
        <f>Budget!F123</f>
        <v>0</v>
      </c>
      <c r="AH92" t="s">
        <v>261</v>
      </c>
      <c r="AI92" s="207">
        <f>Budget!J123</f>
        <v>0</v>
      </c>
      <c r="AJ92" s="208">
        <f>ROUND(Budget!I123,2)</f>
        <v>0</v>
      </c>
      <c r="AN92">
        <f t="shared" si="6"/>
        <v>0</v>
      </c>
      <c r="AO92">
        <f t="shared" si="7"/>
        <v>0</v>
      </c>
      <c r="AP92">
        <f t="shared" si="8"/>
        <v>0</v>
      </c>
      <c r="AQ92">
        <f t="shared" si="9"/>
        <v>0</v>
      </c>
      <c r="AR92">
        <f t="shared" si="10"/>
        <v>0</v>
      </c>
      <c r="AS92" s="208">
        <f>Budget!L123</f>
        <v>0</v>
      </c>
      <c r="AT92" s="208">
        <f>Budget!M123</f>
        <v>0</v>
      </c>
      <c r="AU92" s="208">
        <f>Budget!N123</f>
        <v>0</v>
      </c>
      <c r="AV92" s="208">
        <f>Budget!O123</f>
        <v>0</v>
      </c>
      <c r="AW92" s="208">
        <f>Budget!P123</f>
        <v>0</v>
      </c>
      <c r="BJ92">
        <f>Budget!$F$14</f>
        <v>1</v>
      </c>
    </row>
    <row r="93" spans="11:62" ht="15">
      <c r="K93">
        <f>'Goals and Objectives'!A96</f>
        <v>0</v>
      </c>
      <c r="L93">
        <f>'Goals and Objectives'!B96</f>
        <v>0</v>
      </c>
      <c r="M93">
        <f>'Goals and Objectives'!C96</f>
        <v>0</v>
      </c>
      <c r="N93">
        <f>'Goals and Objectives'!D96</f>
        <v>0</v>
      </c>
      <c r="O93">
        <f>'Goals and Objectives'!E96</f>
        <v>0</v>
      </c>
      <c r="P93">
        <f>'Final Results and Narrative'!F95</f>
        <v>0</v>
      </c>
      <c r="Q93">
        <f>'Final Results and Narrative'!G95</f>
        <v>0</v>
      </c>
      <c r="R93">
        <f>'Referrals (PCPP and LGL only)'!A94</f>
        <v>0</v>
      </c>
      <c r="S93">
        <f>'Referrals (PCPP and LGL only)'!B94</f>
        <v>0</v>
      </c>
      <c r="T93">
        <f>'Referrals (PCPP and LGL only)'!C94</f>
        <v>0</v>
      </c>
      <c r="U93">
        <f>'Referrals (PCPP and LGL only)'!D94</f>
        <v>0</v>
      </c>
      <c r="V93">
        <f>'Referrals (PCPP and LGL only)'!E94</f>
        <v>0</v>
      </c>
      <c r="W93">
        <f>'Referrals (PCPP and LGL only)'!F94</f>
        <v>0</v>
      </c>
      <c r="X93">
        <f>'Referrals (PCPP and LGL only)'!G94</f>
        <v>0</v>
      </c>
      <c r="Y93">
        <f>'Referrals (PCPP and LGL only)'!H94</f>
        <v>0</v>
      </c>
      <c r="Z93">
        <f>'Referrals (PCPP and LGL only)'!I94</f>
        <v>0</v>
      </c>
      <c r="AA93">
        <f>Timeline!D103</f>
        <v>0</v>
      </c>
      <c r="AB93">
        <f>Timeline!H103</f>
        <v>0</v>
      </c>
      <c r="AC93" t="str">
        <f>CONCATENATE(COUNTIF(Timeline!L103:AX103,"X")," "&amp;Timeline!$H$8)</f>
        <v>0 </v>
      </c>
      <c r="AD93">
        <f>Budget!H124</f>
        <v>0</v>
      </c>
      <c r="AE93" s="208">
        <f>ROUND(Budget!K124,1)</f>
        <v>0</v>
      </c>
      <c r="AF93">
        <f>Budget!F124</f>
        <v>0</v>
      </c>
      <c r="AH93" t="s">
        <v>261</v>
      </c>
      <c r="AI93" s="207">
        <f>Budget!J124</f>
        <v>0</v>
      </c>
      <c r="AJ93" s="208">
        <f>ROUND(Budget!I124,2)</f>
        <v>0</v>
      </c>
      <c r="AN93">
        <f t="shared" si="6"/>
        <v>0</v>
      </c>
      <c r="AO93">
        <f t="shared" si="7"/>
        <v>0</v>
      </c>
      <c r="AP93">
        <f t="shared" si="8"/>
        <v>0</v>
      </c>
      <c r="AQ93">
        <f t="shared" si="9"/>
        <v>0</v>
      </c>
      <c r="AR93">
        <f t="shared" si="10"/>
        <v>0</v>
      </c>
      <c r="AS93" s="208">
        <f>Budget!L124</f>
        <v>0</v>
      </c>
      <c r="AT93" s="208">
        <f>Budget!M124</f>
        <v>0</v>
      </c>
      <c r="AU93" s="208">
        <f>Budget!N124</f>
        <v>0</v>
      </c>
      <c r="AV93" s="208">
        <f>Budget!O124</f>
        <v>0</v>
      </c>
      <c r="AW93" s="208">
        <f>Budget!P124</f>
        <v>0</v>
      </c>
      <c r="BJ93">
        <f>Budget!$F$14</f>
        <v>1</v>
      </c>
    </row>
    <row r="94" spans="11:62" ht="15">
      <c r="K94">
        <f>'Goals and Objectives'!A97</f>
        <v>0</v>
      </c>
      <c r="L94">
        <f>'Goals and Objectives'!B97</f>
        <v>0</v>
      </c>
      <c r="M94">
        <f>'Goals and Objectives'!C97</f>
        <v>0</v>
      </c>
      <c r="N94">
        <f>'Goals and Objectives'!D97</f>
        <v>0</v>
      </c>
      <c r="O94">
        <f>'Goals and Objectives'!E97</f>
        <v>0</v>
      </c>
      <c r="P94">
        <f>'Final Results and Narrative'!F96</f>
        <v>0</v>
      </c>
      <c r="Q94">
        <f>'Final Results and Narrative'!G96</f>
        <v>0</v>
      </c>
      <c r="R94">
        <f>'Referrals (PCPP and LGL only)'!A95</f>
        <v>0</v>
      </c>
      <c r="S94">
        <f>'Referrals (PCPP and LGL only)'!B95</f>
        <v>0</v>
      </c>
      <c r="T94">
        <f>'Referrals (PCPP and LGL only)'!C95</f>
        <v>0</v>
      </c>
      <c r="U94">
        <f>'Referrals (PCPP and LGL only)'!D95</f>
        <v>0</v>
      </c>
      <c r="V94">
        <f>'Referrals (PCPP and LGL only)'!E95</f>
        <v>0</v>
      </c>
      <c r="W94">
        <f>'Referrals (PCPP and LGL only)'!F95</f>
        <v>0</v>
      </c>
      <c r="X94">
        <f>'Referrals (PCPP and LGL only)'!G95</f>
        <v>0</v>
      </c>
      <c r="Y94">
        <f>'Referrals (PCPP and LGL only)'!H95</f>
        <v>0</v>
      </c>
      <c r="Z94">
        <f>'Referrals (PCPP and LGL only)'!I95</f>
        <v>0</v>
      </c>
      <c r="AA94">
        <f>Timeline!D104</f>
        <v>0</v>
      </c>
      <c r="AB94">
        <f>Timeline!H104</f>
        <v>0</v>
      </c>
      <c r="AC94" t="str">
        <f>CONCATENATE(COUNTIF(Timeline!L104:AX104,"X")," "&amp;Timeline!$H$8)</f>
        <v>0 </v>
      </c>
      <c r="AD94">
        <f>Budget!H125</f>
        <v>0</v>
      </c>
      <c r="AE94" s="208">
        <f>ROUND(Budget!K125,1)</f>
        <v>0</v>
      </c>
      <c r="AF94">
        <f>Budget!F125</f>
        <v>0</v>
      </c>
      <c r="AH94" t="s">
        <v>261</v>
      </c>
      <c r="AI94" s="207">
        <f>Budget!J125</f>
        <v>0</v>
      </c>
      <c r="AJ94" s="208">
        <f>ROUND(Budget!I125,2)</f>
        <v>0</v>
      </c>
      <c r="AN94">
        <f t="shared" si="6"/>
        <v>0</v>
      </c>
      <c r="AO94">
        <f t="shared" si="7"/>
        <v>0</v>
      </c>
      <c r="AP94">
        <f t="shared" si="8"/>
        <v>0</v>
      </c>
      <c r="AQ94">
        <f t="shared" si="9"/>
        <v>0</v>
      </c>
      <c r="AR94">
        <f t="shared" si="10"/>
        <v>0</v>
      </c>
      <c r="AS94" s="208">
        <f>Budget!L125</f>
        <v>0</v>
      </c>
      <c r="AT94" s="208">
        <f>Budget!M125</f>
        <v>0</v>
      </c>
      <c r="AU94" s="208">
        <f>Budget!N125</f>
        <v>0</v>
      </c>
      <c r="AV94" s="208">
        <f>Budget!O125</f>
        <v>0</v>
      </c>
      <c r="AW94" s="208">
        <f>Budget!P125</f>
        <v>0</v>
      </c>
      <c r="BJ94">
        <f>Budget!$F$14</f>
        <v>1</v>
      </c>
    </row>
    <row r="95" spans="11:62" ht="15">
      <c r="K95">
        <f>'Goals and Objectives'!A98</f>
        <v>0</v>
      </c>
      <c r="L95">
        <f>'Goals and Objectives'!B98</f>
        <v>0</v>
      </c>
      <c r="M95">
        <f>'Goals and Objectives'!C98</f>
        <v>0</v>
      </c>
      <c r="N95">
        <f>'Goals and Objectives'!D98</f>
        <v>0</v>
      </c>
      <c r="O95">
        <f>'Goals and Objectives'!E98</f>
        <v>0</v>
      </c>
      <c r="P95">
        <f>'Final Results and Narrative'!F97</f>
        <v>0</v>
      </c>
      <c r="Q95">
        <f>'Final Results and Narrative'!G97</f>
        <v>0</v>
      </c>
      <c r="R95">
        <f>'Referrals (PCPP and LGL only)'!A96</f>
        <v>0</v>
      </c>
      <c r="S95">
        <f>'Referrals (PCPP and LGL only)'!B96</f>
        <v>0</v>
      </c>
      <c r="T95">
        <f>'Referrals (PCPP and LGL only)'!C96</f>
        <v>0</v>
      </c>
      <c r="U95">
        <f>'Referrals (PCPP and LGL only)'!D96</f>
        <v>0</v>
      </c>
      <c r="V95">
        <f>'Referrals (PCPP and LGL only)'!E96</f>
        <v>0</v>
      </c>
      <c r="W95">
        <f>'Referrals (PCPP and LGL only)'!F96</f>
        <v>0</v>
      </c>
      <c r="X95">
        <f>'Referrals (PCPP and LGL only)'!G96</f>
        <v>0</v>
      </c>
      <c r="Y95">
        <f>'Referrals (PCPP and LGL only)'!H96</f>
        <v>0</v>
      </c>
      <c r="Z95">
        <f>'Referrals (PCPP and LGL only)'!I96</f>
        <v>0</v>
      </c>
      <c r="AA95">
        <f>Timeline!D105</f>
        <v>0</v>
      </c>
      <c r="AB95">
        <f>Timeline!H105</f>
        <v>0</v>
      </c>
      <c r="AC95" t="str">
        <f>CONCATENATE(COUNTIF(Timeline!L105:AX105,"X")," "&amp;Timeline!$H$8)</f>
        <v>0 </v>
      </c>
      <c r="AD95">
        <f>Budget!H126</f>
        <v>0</v>
      </c>
      <c r="AE95" s="208">
        <f>ROUND(Budget!K126,1)</f>
        <v>0</v>
      </c>
      <c r="AF95">
        <f>Budget!F126</f>
        <v>0</v>
      </c>
      <c r="AH95" t="s">
        <v>261</v>
      </c>
      <c r="AI95" s="207">
        <f>Budget!J126</f>
        <v>0</v>
      </c>
      <c r="AJ95" s="208">
        <f>ROUND(Budget!I126,2)</f>
        <v>0</v>
      </c>
      <c r="AN95">
        <f t="shared" si="6"/>
        <v>0</v>
      </c>
      <c r="AO95">
        <f t="shared" si="7"/>
        <v>0</v>
      </c>
      <c r="AP95">
        <f t="shared" si="8"/>
        <v>0</v>
      </c>
      <c r="AQ95">
        <f t="shared" si="9"/>
        <v>0</v>
      </c>
      <c r="AR95">
        <f t="shared" si="10"/>
        <v>0</v>
      </c>
      <c r="AS95" s="208">
        <f>Budget!L126</f>
        <v>0</v>
      </c>
      <c r="AT95" s="208">
        <f>Budget!M126</f>
        <v>0</v>
      </c>
      <c r="AU95" s="208">
        <f>Budget!N126</f>
        <v>0</v>
      </c>
      <c r="AV95" s="208">
        <f>Budget!O126</f>
        <v>0</v>
      </c>
      <c r="AW95" s="208">
        <f>Budget!P126</f>
        <v>0</v>
      </c>
      <c r="BJ95">
        <f>Budget!$F$14</f>
        <v>1</v>
      </c>
    </row>
    <row r="96" spans="11:62" ht="15">
      <c r="K96">
        <f>'Goals and Objectives'!A99</f>
        <v>0</v>
      </c>
      <c r="L96">
        <f>'Goals and Objectives'!B99</f>
        <v>0</v>
      </c>
      <c r="M96">
        <f>'Goals and Objectives'!C99</f>
        <v>0</v>
      </c>
      <c r="N96">
        <f>'Goals and Objectives'!D99</f>
        <v>0</v>
      </c>
      <c r="O96">
        <f>'Goals and Objectives'!E99</f>
        <v>0</v>
      </c>
      <c r="P96">
        <f>'Final Results and Narrative'!F98</f>
        <v>0</v>
      </c>
      <c r="Q96">
        <f>'Final Results and Narrative'!G98</f>
        <v>0</v>
      </c>
      <c r="R96">
        <f>'Referrals (PCPP and LGL only)'!A97</f>
        <v>0</v>
      </c>
      <c r="S96">
        <f>'Referrals (PCPP and LGL only)'!B97</f>
        <v>0</v>
      </c>
      <c r="T96">
        <f>'Referrals (PCPP and LGL only)'!C97</f>
        <v>0</v>
      </c>
      <c r="U96">
        <f>'Referrals (PCPP and LGL only)'!D97</f>
        <v>0</v>
      </c>
      <c r="V96">
        <f>'Referrals (PCPP and LGL only)'!E97</f>
        <v>0</v>
      </c>
      <c r="W96">
        <f>'Referrals (PCPP and LGL only)'!F97</f>
        <v>0</v>
      </c>
      <c r="X96">
        <f>'Referrals (PCPP and LGL only)'!G97</f>
        <v>0</v>
      </c>
      <c r="Y96">
        <f>'Referrals (PCPP and LGL only)'!H97</f>
        <v>0</v>
      </c>
      <c r="Z96">
        <f>'Referrals (PCPP and LGL only)'!I97</f>
        <v>0</v>
      </c>
      <c r="AA96">
        <f>Timeline!D106</f>
        <v>0</v>
      </c>
      <c r="AB96">
        <f>Timeline!H106</f>
        <v>0</v>
      </c>
      <c r="AC96" t="str">
        <f>CONCATENATE(COUNTIF(Timeline!L106:AX106,"X")," "&amp;Timeline!$H$8)</f>
        <v>0 </v>
      </c>
      <c r="AD96">
        <f>Budget!H127</f>
        <v>0</v>
      </c>
      <c r="AE96" s="208">
        <f>ROUND(Budget!K127,1)</f>
        <v>0</v>
      </c>
      <c r="AF96">
        <f>Budget!F127</f>
        <v>0</v>
      </c>
      <c r="AH96" t="s">
        <v>261</v>
      </c>
      <c r="AI96" s="207">
        <f>Budget!J127</f>
        <v>0</v>
      </c>
      <c r="AJ96" s="208">
        <f>ROUND(Budget!I127,2)</f>
        <v>0</v>
      </c>
      <c r="AN96">
        <f t="shared" si="6"/>
        <v>0</v>
      </c>
      <c r="AO96">
        <f t="shared" si="7"/>
        <v>0</v>
      </c>
      <c r="AP96">
        <f t="shared" si="8"/>
        <v>0</v>
      </c>
      <c r="AQ96">
        <f t="shared" si="9"/>
        <v>0</v>
      </c>
      <c r="AR96">
        <f t="shared" si="10"/>
        <v>0</v>
      </c>
      <c r="AS96" s="208">
        <f>Budget!L127</f>
        <v>0</v>
      </c>
      <c r="AT96" s="208">
        <f>Budget!M127</f>
        <v>0</v>
      </c>
      <c r="AU96" s="208">
        <f>Budget!N127</f>
        <v>0</v>
      </c>
      <c r="AV96" s="208">
        <f>Budget!O127</f>
        <v>0</v>
      </c>
      <c r="AW96" s="208">
        <f>Budget!P127</f>
        <v>0</v>
      </c>
      <c r="BJ96">
        <f>Budget!$F$14</f>
        <v>1</v>
      </c>
    </row>
    <row r="97" spans="11:62" ht="15">
      <c r="K97">
        <f>'Goals and Objectives'!A100</f>
        <v>0</v>
      </c>
      <c r="L97">
        <f>'Goals and Objectives'!B100</f>
        <v>0</v>
      </c>
      <c r="M97">
        <f>'Goals and Objectives'!C100</f>
        <v>0</v>
      </c>
      <c r="N97">
        <f>'Goals and Objectives'!D100</f>
        <v>0</v>
      </c>
      <c r="O97">
        <f>'Goals and Objectives'!E100</f>
        <v>0</v>
      </c>
      <c r="P97">
        <f>'Final Results and Narrative'!F99</f>
        <v>0</v>
      </c>
      <c r="Q97">
        <f>'Final Results and Narrative'!G99</f>
        <v>0</v>
      </c>
      <c r="R97">
        <f>'Referrals (PCPP and LGL only)'!A98</f>
        <v>0</v>
      </c>
      <c r="S97">
        <f>'Referrals (PCPP and LGL only)'!B98</f>
        <v>0</v>
      </c>
      <c r="T97">
        <f>'Referrals (PCPP and LGL only)'!C98</f>
        <v>0</v>
      </c>
      <c r="U97">
        <f>'Referrals (PCPP and LGL only)'!D98</f>
        <v>0</v>
      </c>
      <c r="V97">
        <f>'Referrals (PCPP and LGL only)'!E98</f>
        <v>0</v>
      </c>
      <c r="W97">
        <f>'Referrals (PCPP and LGL only)'!F98</f>
        <v>0</v>
      </c>
      <c r="X97">
        <f>'Referrals (PCPP and LGL only)'!G98</f>
        <v>0</v>
      </c>
      <c r="Y97">
        <f>'Referrals (PCPP and LGL only)'!H98</f>
        <v>0</v>
      </c>
      <c r="Z97">
        <f>'Referrals (PCPP and LGL only)'!I98</f>
        <v>0</v>
      </c>
      <c r="AA97">
        <f>Timeline!D107</f>
        <v>0</v>
      </c>
      <c r="AB97">
        <f>Timeline!H107</f>
        <v>0</v>
      </c>
      <c r="AC97" t="str">
        <f>CONCATENATE(COUNTIF(Timeline!L107:AX107,"X")," "&amp;Timeline!$H$8)</f>
        <v>0 </v>
      </c>
      <c r="AD97">
        <f>Budget!H128</f>
        <v>0</v>
      </c>
      <c r="AE97" s="208">
        <f>ROUND(Budget!K128,1)</f>
        <v>0</v>
      </c>
      <c r="AF97">
        <f>Budget!F128</f>
        <v>0</v>
      </c>
      <c r="AH97" t="s">
        <v>261</v>
      </c>
      <c r="AI97" s="207">
        <f>Budget!J128</f>
        <v>0</v>
      </c>
      <c r="AJ97" s="208">
        <f>ROUND(Budget!I128,2)</f>
        <v>0</v>
      </c>
      <c r="AN97">
        <f t="shared" si="6"/>
        <v>0</v>
      </c>
      <c r="AO97">
        <f t="shared" si="7"/>
        <v>0</v>
      </c>
      <c r="AP97">
        <f t="shared" si="8"/>
        <v>0</v>
      </c>
      <c r="AQ97">
        <f t="shared" si="9"/>
        <v>0</v>
      </c>
      <c r="AR97">
        <f t="shared" si="10"/>
        <v>0</v>
      </c>
      <c r="AS97" s="208">
        <f>Budget!L128</f>
        <v>0</v>
      </c>
      <c r="AT97" s="208">
        <f>Budget!M128</f>
        <v>0</v>
      </c>
      <c r="AU97" s="208">
        <f>Budget!N128</f>
        <v>0</v>
      </c>
      <c r="AV97" s="208">
        <f>Budget!O128</f>
        <v>0</v>
      </c>
      <c r="AW97" s="208">
        <f>Budget!P128</f>
        <v>0</v>
      </c>
      <c r="BJ97">
        <f>Budget!$F$14</f>
        <v>1</v>
      </c>
    </row>
    <row r="98" spans="11:62" ht="15">
      <c r="K98">
        <f>'Goals and Objectives'!A101</f>
        <v>0</v>
      </c>
      <c r="L98">
        <f>'Goals and Objectives'!B101</f>
        <v>0</v>
      </c>
      <c r="M98">
        <f>'Goals and Objectives'!C101</f>
        <v>0</v>
      </c>
      <c r="N98">
        <f>'Goals and Objectives'!D101</f>
        <v>0</v>
      </c>
      <c r="O98">
        <f>'Goals and Objectives'!E101</f>
        <v>0</v>
      </c>
      <c r="P98">
        <f>'Final Results and Narrative'!F100</f>
        <v>0</v>
      </c>
      <c r="Q98">
        <f>'Final Results and Narrative'!G100</f>
        <v>0</v>
      </c>
      <c r="R98">
        <f>'Referrals (PCPP and LGL only)'!A99</f>
        <v>0</v>
      </c>
      <c r="S98">
        <f>'Referrals (PCPP and LGL only)'!B99</f>
        <v>0</v>
      </c>
      <c r="T98">
        <f>'Referrals (PCPP and LGL only)'!C99</f>
        <v>0</v>
      </c>
      <c r="U98">
        <f>'Referrals (PCPP and LGL only)'!D99</f>
        <v>0</v>
      </c>
      <c r="V98">
        <f>'Referrals (PCPP and LGL only)'!E99</f>
        <v>0</v>
      </c>
      <c r="W98">
        <f>'Referrals (PCPP and LGL only)'!F99</f>
        <v>0</v>
      </c>
      <c r="X98">
        <f>'Referrals (PCPP and LGL only)'!G99</f>
        <v>0</v>
      </c>
      <c r="Y98">
        <f>'Referrals (PCPP and LGL only)'!H99</f>
        <v>0</v>
      </c>
      <c r="Z98">
        <f>'Referrals (PCPP and LGL only)'!I99</f>
        <v>0</v>
      </c>
      <c r="AA98">
        <f>Timeline!D108</f>
        <v>0</v>
      </c>
      <c r="AB98">
        <f>Timeline!H108</f>
        <v>0</v>
      </c>
      <c r="AC98" t="str">
        <f>CONCATENATE(COUNTIF(Timeline!L108:AX108,"X")," "&amp;Timeline!$H$8)</f>
        <v>0 </v>
      </c>
      <c r="AD98">
        <f>Budget!H129</f>
        <v>0</v>
      </c>
      <c r="AE98" s="208">
        <f>ROUND(Budget!K129,1)</f>
        <v>0</v>
      </c>
      <c r="AF98">
        <f>Budget!F129</f>
        <v>0</v>
      </c>
      <c r="AH98" t="s">
        <v>261</v>
      </c>
      <c r="AI98" s="207">
        <f>Budget!J129</f>
        <v>0</v>
      </c>
      <c r="AJ98" s="208">
        <f>ROUND(Budget!I129,2)</f>
        <v>0</v>
      </c>
      <c r="AN98">
        <f t="shared" si="6"/>
        <v>0</v>
      </c>
      <c r="AO98">
        <f t="shared" si="7"/>
        <v>0</v>
      </c>
      <c r="AP98">
        <f t="shared" si="8"/>
        <v>0</v>
      </c>
      <c r="AQ98">
        <f t="shared" si="9"/>
        <v>0</v>
      </c>
      <c r="AR98">
        <f t="shared" si="10"/>
        <v>0</v>
      </c>
      <c r="AS98" s="208">
        <f>Budget!L129</f>
        <v>0</v>
      </c>
      <c r="AT98" s="208">
        <f>Budget!M129</f>
        <v>0</v>
      </c>
      <c r="AU98" s="208">
        <f>Budget!N129</f>
        <v>0</v>
      </c>
      <c r="AV98" s="208">
        <f>Budget!O129</f>
        <v>0</v>
      </c>
      <c r="AW98" s="208">
        <f>Budget!P129</f>
        <v>0</v>
      </c>
      <c r="BJ98">
        <f>Budget!$F$14</f>
        <v>1</v>
      </c>
    </row>
    <row r="99" spans="11:62" ht="15">
      <c r="K99">
        <f>'Goals and Objectives'!A102</f>
        <v>0</v>
      </c>
      <c r="L99">
        <f>'Goals and Objectives'!B102</f>
        <v>0</v>
      </c>
      <c r="M99">
        <f>'Goals and Objectives'!C102</f>
        <v>0</v>
      </c>
      <c r="N99">
        <f>'Goals and Objectives'!D102</f>
        <v>0</v>
      </c>
      <c r="O99">
        <f>'Goals and Objectives'!E102</f>
        <v>0</v>
      </c>
      <c r="P99">
        <f>'Final Results and Narrative'!F101</f>
        <v>0</v>
      </c>
      <c r="Q99">
        <f>'Final Results and Narrative'!G101</f>
        <v>0</v>
      </c>
      <c r="R99">
        <f>'Referrals (PCPP and LGL only)'!A100</f>
        <v>0</v>
      </c>
      <c r="S99">
        <f>'Referrals (PCPP and LGL only)'!B100</f>
        <v>0</v>
      </c>
      <c r="T99">
        <f>'Referrals (PCPP and LGL only)'!C100</f>
        <v>0</v>
      </c>
      <c r="U99">
        <f>'Referrals (PCPP and LGL only)'!D100</f>
        <v>0</v>
      </c>
      <c r="V99">
        <f>'Referrals (PCPP and LGL only)'!E100</f>
        <v>0</v>
      </c>
      <c r="W99">
        <f>'Referrals (PCPP and LGL only)'!F100</f>
        <v>0</v>
      </c>
      <c r="X99">
        <f>'Referrals (PCPP and LGL only)'!G100</f>
        <v>0</v>
      </c>
      <c r="Y99">
        <f>'Referrals (PCPP and LGL only)'!H100</f>
        <v>0</v>
      </c>
      <c r="Z99">
        <f>'Referrals (PCPP and LGL only)'!I100</f>
        <v>0</v>
      </c>
      <c r="AA99">
        <f>Timeline!D109</f>
        <v>0</v>
      </c>
      <c r="AB99">
        <f>Timeline!H109</f>
        <v>0</v>
      </c>
      <c r="AC99" t="str">
        <f>CONCATENATE(COUNTIF(Timeline!L109:AX109,"X")," "&amp;Timeline!$H$8)</f>
        <v>0 </v>
      </c>
      <c r="AD99">
        <f>Budget!H130</f>
        <v>0</v>
      </c>
      <c r="AE99" s="208">
        <f>ROUND(Budget!K130,1)</f>
        <v>0</v>
      </c>
      <c r="AF99">
        <f>Budget!F130</f>
        <v>0</v>
      </c>
      <c r="AH99" t="s">
        <v>261</v>
      </c>
      <c r="AI99" s="207">
        <f>Budget!J130</f>
        <v>0</v>
      </c>
      <c r="AJ99" s="208">
        <f>ROUND(Budget!I130,2)</f>
        <v>0</v>
      </c>
      <c r="AN99">
        <f t="shared" si="6"/>
        <v>0</v>
      </c>
      <c r="AO99">
        <f t="shared" si="7"/>
        <v>0</v>
      </c>
      <c r="AP99">
        <f t="shared" si="8"/>
        <v>0</v>
      </c>
      <c r="AQ99">
        <f t="shared" si="9"/>
        <v>0</v>
      </c>
      <c r="AR99">
        <f t="shared" si="10"/>
        <v>0</v>
      </c>
      <c r="AS99" s="208">
        <f>Budget!L130</f>
        <v>0</v>
      </c>
      <c r="AT99" s="208">
        <f>Budget!M130</f>
        <v>0</v>
      </c>
      <c r="AU99" s="208">
        <f>Budget!N130</f>
        <v>0</v>
      </c>
      <c r="AV99" s="208">
        <f>Budget!O130</f>
        <v>0</v>
      </c>
      <c r="AW99" s="208">
        <f>Budget!P130</f>
        <v>0</v>
      </c>
      <c r="BJ99">
        <f>Budget!$F$14</f>
        <v>1</v>
      </c>
    </row>
    <row r="100" spans="11:62" ht="15">
      <c r="K100">
        <f>'Goals and Objectives'!A103</f>
        <v>0</v>
      </c>
      <c r="L100">
        <f>'Goals and Objectives'!B103</f>
        <v>0</v>
      </c>
      <c r="M100">
        <f>'Goals and Objectives'!C103</f>
        <v>0</v>
      </c>
      <c r="N100">
        <f>'Goals and Objectives'!D103</f>
        <v>0</v>
      </c>
      <c r="O100">
        <f>'Goals and Objectives'!E103</f>
        <v>0</v>
      </c>
      <c r="P100">
        <f>'Final Results and Narrative'!F102</f>
        <v>0</v>
      </c>
      <c r="Q100">
        <f>'Final Results and Narrative'!G102</f>
        <v>0</v>
      </c>
      <c r="R100">
        <f>'Referrals (PCPP and LGL only)'!A101</f>
        <v>0</v>
      </c>
      <c r="S100">
        <f>'Referrals (PCPP and LGL only)'!B101</f>
        <v>0</v>
      </c>
      <c r="T100">
        <f>'Referrals (PCPP and LGL only)'!C101</f>
        <v>0</v>
      </c>
      <c r="U100">
        <f>'Referrals (PCPP and LGL only)'!D101</f>
        <v>0</v>
      </c>
      <c r="V100">
        <f>'Referrals (PCPP and LGL only)'!E101</f>
        <v>0</v>
      </c>
      <c r="W100">
        <f>'Referrals (PCPP and LGL only)'!F101</f>
        <v>0</v>
      </c>
      <c r="X100">
        <f>'Referrals (PCPP and LGL only)'!G101</f>
        <v>0</v>
      </c>
      <c r="Y100">
        <f>'Referrals (PCPP and LGL only)'!H101</f>
        <v>0</v>
      </c>
      <c r="Z100">
        <f>'Referrals (PCPP and LGL only)'!I101</f>
        <v>0</v>
      </c>
      <c r="AA100">
        <f>Timeline!D110</f>
        <v>0</v>
      </c>
      <c r="AB100">
        <f>Timeline!H110</f>
        <v>0</v>
      </c>
      <c r="AC100" t="str">
        <f>CONCATENATE(COUNTIF(Timeline!L110:AX110,"X")," "&amp;Timeline!$H$8)</f>
        <v>0 </v>
      </c>
      <c r="AD100">
        <f>Budget!H131</f>
        <v>0</v>
      </c>
      <c r="AE100" s="208">
        <f>ROUND(Budget!K131,1)</f>
        <v>0</v>
      </c>
      <c r="AF100">
        <f>Budget!F131</f>
        <v>0</v>
      </c>
      <c r="AH100" t="s">
        <v>261</v>
      </c>
      <c r="AI100" s="207">
        <f>Budget!J131</f>
        <v>0</v>
      </c>
      <c r="AJ100" s="208">
        <f>ROUND(Budget!I131,2)</f>
        <v>0</v>
      </c>
      <c r="AN100">
        <f t="shared" si="6"/>
        <v>0</v>
      </c>
      <c r="AO100">
        <f t="shared" si="7"/>
        <v>0</v>
      </c>
      <c r="AP100">
        <f t="shared" si="8"/>
        <v>0</v>
      </c>
      <c r="AQ100">
        <f t="shared" si="9"/>
        <v>0</v>
      </c>
      <c r="AR100">
        <f t="shared" si="10"/>
        <v>0</v>
      </c>
      <c r="AS100" s="208">
        <f>Budget!L131</f>
        <v>0</v>
      </c>
      <c r="AT100" s="208">
        <f>Budget!M131</f>
        <v>0</v>
      </c>
      <c r="AU100" s="208">
        <f>Budget!N131</f>
        <v>0</v>
      </c>
      <c r="AV100" s="208">
        <f>Budget!O131</f>
        <v>0</v>
      </c>
      <c r="AW100" s="208">
        <f>Budget!P131</f>
        <v>0</v>
      </c>
      <c r="BJ100">
        <f>Budget!$F$14</f>
        <v>1</v>
      </c>
    </row>
    <row r="101" spans="11:62" ht="15">
      <c r="K101">
        <f>'Goals and Objectives'!A104</f>
        <v>0</v>
      </c>
      <c r="L101">
        <f>'Goals and Objectives'!B104</f>
        <v>0</v>
      </c>
      <c r="M101">
        <f>'Goals and Objectives'!C104</f>
        <v>0</v>
      </c>
      <c r="N101">
        <f>'Goals and Objectives'!D104</f>
        <v>0</v>
      </c>
      <c r="O101">
        <f>'Goals and Objectives'!E104</f>
        <v>0</v>
      </c>
      <c r="P101">
        <f>'Final Results and Narrative'!F103</f>
        <v>0</v>
      </c>
      <c r="Q101">
        <f>'Final Results and Narrative'!G103</f>
        <v>0</v>
      </c>
      <c r="R101">
        <f>'Referrals (PCPP and LGL only)'!A102</f>
        <v>0</v>
      </c>
      <c r="S101">
        <f>'Referrals (PCPP and LGL only)'!B102</f>
        <v>0</v>
      </c>
      <c r="T101">
        <f>'Referrals (PCPP and LGL only)'!C102</f>
        <v>0</v>
      </c>
      <c r="U101">
        <f>'Referrals (PCPP and LGL only)'!D102</f>
        <v>0</v>
      </c>
      <c r="V101">
        <f>'Referrals (PCPP and LGL only)'!E102</f>
        <v>0</v>
      </c>
      <c r="W101">
        <f>'Referrals (PCPP and LGL only)'!F102</f>
        <v>0</v>
      </c>
      <c r="X101">
        <f>'Referrals (PCPP and LGL only)'!G102</f>
        <v>0</v>
      </c>
      <c r="Y101">
        <f>'Referrals (PCPP and LGL only)'!H102</f>
        <v>0</v>
      </c>
      <c r="Z101">
        <f>'Referrals (PCPP and LGL only)'!I102</f>
        <v>0</v>
      </c>
      <c r="AA101">
        <f>Timeline!D111</f>
        <v>0</v>
      </c>
      <c r="AB101">
        <f>Timeline!H111</f>
        <v>0</v>
      </c>
      <c r="AC101" t="str">
        <f>CONCATENATE(COUNTIF(Timeline!L111:AX111,"X")," "&amp;Timeline!$H$8)</f>
        <v>0 </v>
      </c>
      <c r="AD101">
        <f>Budget!H132</f>
        <v>0</v>
      </c>
      <c r="AE101" s="208">
        <f>ROUND(Budget!K132,1)</f>
        <v>0</v>
      </c>
      <c r="AF101">
        <f>Budget!F132</f>
        <v>0</v>
      </c>
      <c r="AH101" t="s">
        <v>261</v>
      </c>
      <c r="AI101" s="207">
        <f>Budget!J132</f>
        <v>0</v>
      </c>
      <c r="AJ101" s="208">
        <f>ROUND(Budget!I132,2)</f>
        <v>0</v>
      </c>
      <c r="AN101">
        <f t="shared" si="6"/>
        <v>0</v>
      </c>
      <c r="AO101">
        <f t="shared" si="7"/>
        <v>0</v>
      </c>
      <c r="AP101">
        <f t="shared" si="8"/>
        <v>0</v>
      </c>
      <c r="AQ101">
        <f t="shared" si="9"/>
        <v>0</v>
      </c>
      <c r="AR101">
        <f t="shared" si="10"/>
        <v>0</v>
      </c>
      <c r="AS101" s="208">
        <f>Budget!L132</f>
        <v>0</v>
      </c>
      <c r="AT101" s="208">
        <f>Budget!M132</f>
        <v>0</v>
      </c>
      <c r="AU101" s="208">
        <f>Budget!N132</f>
        <v>0</v>
      </c>
      <c r="AV101" s="208">
        <f>Budget!O132</f>
        <v>0</v>
      </c>
      <c r="AW101" s="208">
        <f>Budget!P132</f>
        <v>0</v>
      </c>
      <c r="BJ101">
        <f>Budget!$F$14</f>
        <v>1</v>
      </c>
    </row>
    <row r="102" spans="11:62" ht="15">
      <c r="K102">
        <f>'Goals and Objectives'!A105</f>
        <v>0</v>
      </c>
      <c r="L102">
        <f>'Goals and Objectives'!B105</f>
        <v>0</v>
      </c>
      <c r="M102">
        <f>'Goals and Objectives'!C105</f>
        <v>0</v>
      </c>
      <c r="N102">
        <f>'Goals and Objectives'!D105</f>
        <v>0</v>
      </c>
      <c r="O102">
        <f>'Goals and Objectives'!E105</f>
        <v>0</v>
      </c>
      <c r="P102">
        <f>'Final Results and Narrative'!F104</f>
        <v>0</v>
      </c>
      <c r="Q102">
        <f>'Final Results and Narrative'!G104</f>
        <v>0</v>
      </c>
      <c r="R102">
        <f>'Referrals (PCPP and LGL only)'!A103</f>
        <v>0</v>
      </c>
      <c r="S102">
        <f>'Referrals (PCPP and LGL only)'!B103</f>
        <v>0</v>
      </c>
      <c r="T102">
        <f>'Referrals (PCPP and LGL only)'!C103</f>
        <v>0</v>
      </c>
      <c r="U102">
        <f>'Referrals (PCPP and LGL only)'!D103</f>
        <v>0</v>
      </c>
      <c r="V102">
        <f>'Referrals (PCPP and LGL only)'!E103</f>
        <v>0</v>
      </c>
      <c r="W102">
        <f>'Referrals (PCPP and LGL only)'!F103</f>
        <v>0</v>
      </c>
      <c r="X102">
        <f>'Referrals (PCPP and LGL only)'!G103</f>
        <v>0</v>
      </c>
      <c r="Y102">
        <f>'Referrals (PCPP and LGL only)'!H103</f>
        <v>0</v>
      </c>
      <c r="Z102">
        <f>'Referrals (PCPP and LGL only)'!I103</f>
        <v>0</v>
      </c>
      <c r="AA102">
        <f>Timeline!D112</f>
        <v>0</v>
      </c>
      <c r="AB102">
        <f>Timeline!H112</f>
        <v>0</v>
      </c>
      <c r="AC102" t="str">
        <f>CONCATENATE(COUNTIF(Timeline!L112:AX112,"X")," "&amp;Timeline!$H$8)</f>
        <v>0 </v>
      </c>
      <c r="AD102">
        <f>Budget!H133</f>
        <v>0</v>
      </c>
      <c r="AE102" s="208">
        <f>ROUND(Budget!K133,1)</f>
        <v>0</v>
      </c>
      <c r="AF102">
        <f>Budget!F133</f>
        <v>0</v>
      </c>
      <c r="AH102" t="s">
        <v>261</v>
      </c>
      <c r="AI102" s="207">
        <f>Budget!J133</f>
        <v>0</v>
      </c>
      <c r="AJ102" s="208">
        <f>ROUND(Budget!I133,2)</f>
        <v>0</v>
      </c>
      <c r="AN102">
        <f t="shared" si="6"/>
        <v>0</v>
      </c>
      <c r="AO102">
        <f t="shared" si="7"/>
        <v>0</v>
      </c>
      <c r="AP102">
        <f t="shared" si="8"/>
        <v>0</v>
      </c>
      <c r="AQ102">
        <f t="shared" si="9"/>
        <v>0</v>
      </c>
      <c r="AR102">
        <f t="shared" si="10"/>
        <v>0</v>
      </c>
      <c r="AS102" s="208">
        <f>Budget!L133</f>
        <v>0</v>
      </c>
      <c r="AT102" s="208">
        <f>Budget!M133</f>
        <v>0</v>
      </c>
      <c r="AU102" s="208">
        <f>Budget!N133</f>
        <v>0</v>
      </c>
      <c r="AV102" s="208">
        <f>Budget!O133</f>
        <v>0</v>
      </c>
      <c r="AW102" s="208">
        <f>Budget!P133</f>
        <v>0</v>
      </c>
      <c r="BJ102">
        <f>Budget!$F$14</f>
        <v>1</v>
      </c>
    </row>
    <row r="103" spans="11:62" ht="15">
      <c r="K103">
        <f>'Goals and Objectives'!A106</f>
        <v>0</v>
      </c>
      <c r="L103">
        <f>'Goals and Objectives'!B106</f>
        <v>0</v>
      </c>
      <c r="M103">
        <f>'Goals and Objectives'!C106</f>
        <v>0</v>
      </c>
      <c r="N103">
        <f>'Goals and Objectives'!D106</f>
        <v>0</v>
      </c>
      <c r="O103">
        <f>'Goals and Objectives'!E106</f>
        <v>0</v>
      </c>
      <c r="P103">
        <f>'Final Results and Narrative'!F105</f>
        <v>0</v>
      </c>
      <c r="Q103">
        <f>'Final Results and Narrative'!G105</f>
        <v>0</v>
      </c>
      <c r="R103">
        <f>'Referrals (PCPP and LGL only)'!A104</f>
        <v>0</v>
      </c>
      <c r="S103">
        <f>'Referrals (PCPP and LGL only)'!B104</f>
        <v>0</v>
      </c>
      <c r="T103">
        <f>'Referrals (PCPP and LGL only)'!C104</f>
        <v>0</v>
      </c>
      <c r="U103">
        <f>'Referrals (PCPP and LGL only)'!D104</f>
        <v>0</v>
      </c>
      <c r="V103">
        <f>'Referrals (PCPP and LGL only)'!E104</f>
        <v>0</v>
      </c>
      <c r="W103">
        <f>'Referrals (PCPP and LGL only)'!F104</f>
        <v>0</v>
      </c>
      <c r="X103">
        <f>'Referrals (PCPP and LGL only)'!G104</f>
        <v>0</v>
      </c>
      <c r="Y103">
        <f>'Referrals (PCPP and LGL only)'!H104</f>
        <v>0</v>
      </c>
      <c r="Z103">
        <f>'Referrals (PCPP and LGL only)'!I104</f>
        <v>0</v>
      </c>
      <c r="AA103">
        <f>Timeline!D113</f>
        <v>0</v>
      </c>
      <c r="AB103">
        <f>Timeline!H113</f>
        <v>0</v>
      </c>
      <c r="AC103" t="str">
        <f>CONCATENATE(COUNTIF(Timeline!L113:AX113,"X")," "&amp;Timeline!$H$8)</f>
        <v>0 </v>
      </c>
      <c r="AD103">
        <f>Budget!H134</f>
        <v>0</v>
      </c>
      <c r="AE103" s="208">
        <f>ROUND(Budget!K134,1)</f>
        <v>0</v>
      </c>
      <c r="AF103">
        <f>Budget!F134</f>
        <v>0</v>
      </c>
      <c r="AH103" t="s">
        <v>261</v>
      </c>
      <c r="AI103" s="207">
        <f>Budget!J134</f>
        <v>0</v>
      </c>
      <c r="AJ103" s="208">
        <f>ROUND(Budget!I134,2)</f>
        <v>0</v>
      </c>
      <c r="AN103">
        <f t="shared" si="6"/>
        <v>0</v>
      </c>
      <c r="AO103">
        <f t="shared" si="7"/>
        <v>0</v>
      </c>
      <c r="AP103">
        <f t="shared" si="8"/>
        <v>0</v>
      </c>
      <c r="AQ103">
        <f t="shared" si="9"/>
        <v>0</v>
      </c>
      <c r="AR103">
        <f t="shared" si="10"/>
        <v>0</v>
      </c>
      <c r="AS103" s="208">
        <f>Budget!L134</f>
        <v>0</v>
      </c>
      <c r="AT103" s="208">
        <f>Budget!M134</f>
        <v>0</v>
      </c>
      <c r="AU103" s="208">
        <f>Budget!N134</f>
        <v>0</v>
      </c>
      <c r="AV103" s="208">
        <f>Budget!O134</f>
        <v>0</v>
      </c>
      <c r="AW103" s="208">
        <f>Budget!P134</f>
        <v>0</v>
      </c>
      <c r="BJ103">
        <f>Budget!$F$14</f>
        <v>1</v>
      </c>
    </row>
    <row r="104" spans="11:62" ht="15">
      <c r="K104">
        <f>'Goals and Objectives'!A107</f>
        <v>0</v>
      </c>
      <c r="L104">
        <f>'Goals and Objectives'!B107</f>
        <v>0</v>
      </c>
      <c r="M104">
        <f>'Goals and Objectives'!C107</f>
        <v>0</v>
      </c>
      <c r="N104">
        <f>'Goals and Objectives'!D107</f>
        <v>0</v>
      </c>
      <c r="O104">
        <f>'Goals and Objectives'!E107</f>
        <v>0</v>
      </c>
      <c r="P104">
        <f>'Final Results and Narrative'!F106</f>
        <v>0</v>
      </c>
      <c r="Q104">
        <f>'Final Results and Narrative'!G106</f>
        <v>0</v>
      </c>
      <c r="R104">
        <f>'Referrals (PCPP and LGL only)'!A105</f>
        <v>0</v>
      </c>
      <c r="S104">
        <f>'Referrals (PCPP and LGL only)'!B105</f>
        <v>0</v>
      </c>
      <c r="T104">
        <f>'Referrals (PCPP and LGL only)'!C105</f>
        <v>0</v>
      </c>
      <c r="U104">
        <f>'Referrals (PCPP and LGL only)'!D105</f>
        <v>0</v>
      </c>
      <c r="V104">
        <f>'Referrals (PCPP and LGL only)'!E105</f>
        <v>0</v>
      </c>
      <c r="W104">
        <f>'Referrals (PCPP and LGL only)'!F105</f>
        <v>0</v>
      </c>
      <c r="X104">
        <f>'Referrals (PCPP and LGL only)'!G105</f>
        <v>0</v>
      </c>
      <c r="Y104">
        <f>'Referrals (PCPP and LGL only)'!H105</f>
        <v>0</v>
      </c>
      <c r="Z104">
        <f>'Referrals (PCPP and LGL only)'!I105</f>
        <v>0</v>
      </c>
      <c r="AA104">
        <f>Timeline!D114</f>
        <v>0</v>
      </c>
      <c r="AB104">
        <f>Timeline!H114</f>
        <v>0</v>
      </c>
      <c r="AC104" t="str">
        <f>CONCATENATE(COUNTIF(Timeline!L114:AX114,"X")," "&amp;Timeline!$H$8)</f>
        <v>0 </v>
      </c>
      <c r="AD104">
        <f>Budget!H135</f>
        <v>0</v>
      </c>
      <c r="AE104" s="208">
        <f>ROUND(Budget!K135,1)</f>
        <v>0</v>
      </c>
      <c r="AF104">
        <f>Budget!F135</f>
        <v>0</v>
      </c>
      <c r="AH104" t="s">
        <v>261</v>
      </c>
      <c r="AI104" s="207">
        <f>Budget!J135</f>
        <v>0</v>
      </c>
      <c r="AJ104" s="208">
        <f>ROUND(Budget!I135,2)</f>
        <v>0</v>
      </c>
      <c r="AN104">
        <f t="shared" si="6"/>
        <v>0</v>
      </c>
      <c r="AO104">
        <f t="shared" si="7"/>
        <v>0</v>
      </c>
      <c r="AP104">
        <f t="shared" si="8"/>
        <v>0</v>
      </c>
      <c r="AQ104">
        <f t="shared" si="9"/>
        <v>0</v>
      </c>
      <c r="AR104">
        <f t="shared" si="10"/>
        <v>0</v>
      </c>
      <c r="AS104" s="208">
        <f>Budget!L135</f>
        <v>0</v>
      </c>
      <c r="AT104" s="208">
        <f>Budget!M135</f>
        <v>0</v>
      </c>
      <c r="AU104" s="208">
        <f>Budget!N135</f>
        <v>0</v>
      </c>
      <c r="AV104" s="208">
        <f>Budget!O135</f>
        <v>0</v>
      </c>
      <c r="AW104" s="208">
        <f>Budget!P135</f>
        <v>0</v>
      </c>
      <c r="BJ104">
        <f>Budget!$F$14</f>
        <v>1</v>
      </c>
    </row>
    <row r="105" spans="11:62" ht="15">
      <c r="K105">
        <f>'Goals and Objectives'!A108</f>
        <v>0</v>
      </c>
      <c r="L105">
        <f>'Goals and Objectives'!B108</f>
        <v>0</v>
      </c>
      <c r="M105">
        <f>'Goals and Objectives'!C108</f>
        <v>0</v>
      </c>
      <c r="N105">
        <f>'Goals and Objectives'!D108</f>
        <v>0</v>
      </c>
      <c r="O105">
        <f>'Goals and Objectives'!E108</f>
        <v>0</v>
      </c>
      <c r="P105">
        <f>'Final Results and Narrative'!F107</f>
        <v>0</v>
      </c>
      <c r="Q105">
        <f>'Final Results and Narrative'!G107</f>
        <v>0</v>
      </c>
      <c r="R105">
        <f>'Referrals (PCPP and LGL only)'!A106</f>
        <v>0</v>
      </c>
      <c r="S105">
        <f>'Referrals (PCPP and LGL only)'!B106</f>
        <v>0</v>
      </c>
      <c r="T105">
        <f>'Referrals (PCPP and LGL only)'!C106</f>
        <v>0</v>
      </c>
      <c r="U105">
        <f>'Referrals (PCPP and LGL only)'!D106</f>
        <v>0</v>
      </c>
      <c r="V105">
        <f>'Referrals (PCPP and LGL only)'!E106</f>
        <v>0</v>
      </c>
      <c r="W105">
        <f>'Referrals (PCPP and LGL only)'!F106</f>
        <v>0</v>
      </c>
      <c r="X105">
        <f>'Referrals (PCPP and LGL only)'!G106</f>
        <v>0</v>
      </c>
      <c r="Y105">
        <f>'Referrals (PCPP and LGL only)'!H106</f>
        <v>0</v>
      </c>
      <c r="Z105">
        <f>'Referrals (PCPP and LGL only)'!I106</f>
        <v>0</v>
      </c>
      <c r="AA105">
        <f>Timeline!D115</f>
        <v>0</v>
      </c>
      <c r="AB105">
        <f>Timeline!H115</f>
        <v>0</v>
      </c>
      <c r="AC105" t="str">
        <f>CONCATENATE(COUNTIF(Timeline!L115:AX115,"X")," "&amp;Timeline!$H$8)</f>
        <v>0 </v>
      </c>
      <c r="AD105">
        <f>Budget!H136</f>
        <v>0</v>
      </c>
      <c r="AE105" s="208">
        <f>ROUND(Budget!K136,1)</f>
        <v>0</v>
      </c>
      <c r="AF105">
        <f>Budget!F136</f>
        <v>0</v>
      </c>
      <c r="AH105" t="s">
        <v>261</v>
      </c>
      <c r="AI105" s="207">
        <f>Budget!J136</f>
        <v>0</v>
      </c>
      <c r="AJ105" s="208">
        <f>ROUND(Budget!I136,2)</f>
        <v>0</v>
      </c>
      <c r="AN105">
        <f t="shared" si="6"/>
        <v>0</v>
      </c>
      <c r="AO105">
        <f t="shared" si="7"/>
        <v>0</v>
      </c>
      <c r="AP105">
        <f t="shared" si="8"/>
        <v>0</v>
      </c>
      <c r="AQ105">
        <f t="shared" si="9"/>
        <v>0</v>
      </c>
      <c r="AR105">
        <f t="shared" si="10"/>
        <v>0</v>
      </c>
      <c r="AS105" s="208">
        <f>Budget!L136</f>
        <v>0</v>
      </c>
      <c r="AT105" s="208">
        <f>Budget!M136</f>
        <v>0</v>
      </c>
      <c r="AU105" s="208">
        <f>Budget!N136</f>
        <v>0</v>
      </c>
      <c r="AV105" s="208">
        <f>Budget!O136</f>
        <v>0</v>
      </c>
      <c r="AW105" s="208">
        <f>Budget!P136</f>
        <v>0</v>
      </c>
      <c r="BJ105">
        <f>Budget!$F$14</f>
        <v>1</v>
      </c>
    </row>
    <row r="106" spans="11:62" ht="15">
      <c r="K106">
        <f>'Goals and Objectives'!A109</f>
        <v>0</v>
      </c>
      <c r="L106">
        <f>'Goals and Objectives'!B109</f>
        <v>0</v>
      </c>
      <c r="M106">
        <f>'Goals and Objectives'!C109</f>
        <v>0</v>
      </c>
      <c r="N106">
        <f>'Goals and Objectives'!D109</f>
        <v>0</v>
      </c>
      <c r="O106">
        <f>'Goals and Objectives'!E109</f>
        <v>0</v>
      </c>
      <c r="P106">
        <f>'Final Results and Narrative'!F108</f>
        <v>0</v>
      </c>
      <c r="Q106">
        <f>'Final Results and Narrative'!G108</f>
        <v>0</v>
      </c>
      <c r="R106">
        <f>'Referrals (PCPP and LGL only)'!A107</f>
        <v>0</v>
      </c>
      <c r="S106">
        <f>'Referrals (PCPP and LGL only)'!B107</f>
        <v>0</v>
      </c>
      <c r="T106">
        <f>'Referrals (PCPP and LGL only)'!C107</f>
        <v>0</v>
      </c>
      <c r="U106">
        <f>'Referrals (PCPP and LGL only)'!D107</f>
        <v>0</v>
      </c>
      <c r="V106">
        <f>'Referrals (PCPP and LGL only)'!E107</f>
        <v>0</v>
      </c>
      <c r="W106">
        <f>'Referrals (PCPP and LGL only)'!F107</f>
        <v>0</v>
      </c>
      <c r="X106">
        <f>'Referrals (PCPP and LGL only)'!G107</f>
        <v>0</v>
      </c>
      <c r="Y106">
        <f>'Referrals (PCPP and LGL only)'!H107</f>
        <v>0</v>
      </c>
      <c r="Z106">
        <f>'Referrals (PCPP and LGL only)'!I107</f>
        <v>0</v>
      </c>
      <c r="AA106">
        <f>Timeline!D116</f>
        <v>0</v>
      </c>
      <c r="AB106">
        <f>Timeline!H116</f>
        <v>0</v>
      </c>
      <c r="AC106" t="str">
        <f>CONCATENATE(COUNTIF(Timeline!L116:AX116,"X")," "&amp;Timeline!$H$8)</f>
        <v>0 </v>
      </c>
      <c r="AD106">
        <f>Budget!H137</f>
        <v>0</v>
      </c>
      <c r="AE106" s="208">
        <f>ROUND(Budget!K137,1)</f>
        <v>0</v>
      </c>
      <c r="AF106">
        <f>Budget!F137</f>
        <v>0</v>
      </c>
      <c r="AH106" t="s">
        <v>261</v>
      </c>
      <c r="AI106" s="207">
        <f>Budget!J137</f>
        <v>0</v>
      </c>
      <c r="AJ106" s="208">
        <f>ROUND(Budget!I137,2)</f>
        <v>0</v>
      </c>
      <c r="AN106">
        <f t="shared" si="6"/>
        <v>0</v>
      </c>
      <c r="AO106">
        <f t="shared" si="7"/>
        <v>0</v>
      </c>
      <c r="AP106">
        <f t="shared" si="8"/>
        <v>0</v>
      </c>
      <c r="AQ106">
        <f t="shared" si="9"/>
        <v>0</v>
      </c>
      <c r="AR106">
        <f t="shared" si="10"/>
        <v>0</v>
      </c>
      <c r="AS106" s="208">
        <f>Budget!L137</f>
        <v>0</v>
      </c>
      <c r="AT106" s="208">
        <f>Budget!M137</f>
        <v>0</v>
      </c>
      <c r="AU106" s="208">
        <f>Budget!N137</f>
        <v>0</v>
      </c>
      <c r="AV106" s="208">
        <f>Budget!O137</f>
        <v>0</v>
      </c>
      <c r="AW106" s="208">
        <f>Budget!P137</f>
        <v>0</v>
      </c>
      <c r="BJ106">
        <f>Budget!$F$14</f>
        <v>1</v>
      </c>
    </row>
    <row r="107" spans="11:62" ht="15">
      <c r="K107">
        <f>'Goals and Objectives'!A110</f>
        <v>0</v>
      </c>
      <c r="L107">
        <f>'Goals and Objectives'!B110</f>
        <v>0</v>
      </c>
      <c r="M107">
        <f>'Goals and Objectives'!C110</f>
        <v>0</v>
      </c>
      <c r="N107">
        <f>'Goals and Objectives'!D110</f>
        <v>0</v>
      </c>
      <c r="O107">
        <f>'Goals and Objectives'!E110</f>
        <v>0</v>
      </c>
      <c r="P107">
        <f>'Final Results and Narrative'!F109</f>
        <v>0</v>
      </c>
      <c r="Q107">
        <f>'Final Results and Narrative'!G109</f>
        <v>0</v>
      </c>
      <c r="R107">
        <f>'Referrals (PCPP and LGL only)'!A108</f>
        <v>0</v>
      </c>
      <c r="S107">
        <f>'Referrals (PCPP and LGL only)'!B108</f>
        <v>0</v>
      </c>
      <c r="T107">
        <f>'Referrals (PCPP and LGL only)'!C108</f>
        <v>0</v>
      </c>
      <c r="U107">
        <f>'Referrals (PCPP and LGL only)'!D108</f>
        <v>0</v>
      </c>
      <c r="V107">
        <f>'Referrals (PCPP and LGL only)'!E108</f>
        <v>0</v>
      </c>
      <c r="W107">
        <f>'Referrals (PCPP and LGL only)'!F108</f>
        <v>0</v>
      </c>
      <c r="X107">
        <f>'Referrals (PCPP and LGL only)'!G108</f>
        <v>0</v>
      </c>
      <c r="Y107">
        <f>'Referrals (PCPP and LGL only)'!H108</f>
        <v>0</v>
      </c>
      <c r="Z107">
        <f>'Referrals (PCPP and LGL only)'!I108</f>
        <v>0</v>
      </c>
      <c r="AA107">
        <f>Timeline!D117</f>
        <v>0</v>
      </c>
      <c r="AB107">
        <f>Timeline!H117</f>
        <v>0</v>
      </c>
      <c r="AC107" t="str">
        <f>CONCATENATE(COUNTIF(Timeline!L117:AX117,"X")," "&amp;Timeline!$H$8)</f>
        <v>0 </v>
      </c>
      <c r="AD107">
        <f>Budget!H138</f>
        <v>0</v>
      </c>
      <c r="AE107" s="208">
        <f>ROUND(Budget!K138,1)</f>
        <v>0</v>
      </c>
      <c r="AF107">
        <f>Budget!F138</f>
        <v>0</v>
      </c>
      <c r="AH107" t="s">
        <v>261</v>
      </c>
      <c r="AI107" s="207">
        <f>Budget!J138</f>
        <v>0</v>
      </c>
      <c r="AJ107" s="208">
        <f>ROUND(Budget!I138,2)</f>
        <v>0</v>
      </c>
      <c r="AN107">
        <f t="shared" si="6"/>
        <v>0</v>
      </c>
      <c r="AO107">
        <f t="shared" si="7"/>
        <v>0</v>
      </c>
      <c r="AP107">
        <f t="shared" si="8"/>
        <v>0</v>
      </c>
      <c r="AQ107">
        <f t="shared" si="9"/>
        <v>0</v>
      </c>
      <c r="AR107">
        <f t="shared" si="10"/>
        <v>0</v>
      </c>
      <c r="AS107" s="208">
        <f>Budget!L138</f>
        <v>0</v>
      </c>
      <c r="AT107" s="208">
        <f>Budget!M138</f>
        <v>0</v>
      </c>
      <c r="AU107" s="208">
        <f>Budget!N138</f>
        <v>0</v>
      </c>
      <c r="AV107" s="208">
        <f>Budget!O138</f>
        <v>0</v>
      </c>
      <c r="AW107" s="208">
        <f>Budget!P138</f>
        <v>0</v>
      </c>
      <c r="BJ107">
        <f>Budget!$F$14</f>
        <v>1</v>
      </c>
    </row>
    <row r="108" spans="11:62" ht="15">
      <c r="K108">
        <f>'Goals and Objectives'!A111</f>
        <v>0</v>
      </c>
      <c r="L108">
        <f>'Goals and Objectives'!B111</f>
        <v>0</v>
      </c>
      <c r="M108">
        <f>'Goals and Objectives'!C111</f>
        <v>0</v>
      </c>
      <c r="N108">
        <f>'Goals and Objectives'!D111</f>
        <v>0</v>
      </c>
      <c r="O108">
        <f>'Goals and Objectives'!E111</f>
        <v>0</v>
      </c>
      <c r="P108">
        <f>'Final Results and Narrative'!F110</f>
        <v>0</v>
      </c>
      <c r="Q108">
        <f>'Final Results and Narrative'!G110</f>
        <v>0</v>
      </c>
      <c r="R108">
        <f>'Referrals (PCPP and LGL only)'!A109</f>
        <v>0</v>
      </c>
      <c r="S108">
        <f>'Referrals (PCPP and LGL only)'!B109</f>
        <v>0</v>
      </c>
      <c r="T108">
        <f>'Referrals (PCPP and LGL only)'!C109</f>
        <v>0</v>
      </c>
      <c r="U108">
        <f>'Referrals (PCPP and LGL only)'!D109</f>
        <v>0</v>
      </c>
      <c r="V108">
        <f>'Referrals (PCPP and LGL only)'!E109</f>
        <v>0</v>
      </c>
      <c r="W108">
        <f>'Referrals (PCPP and LGL only)'!F109</f>
        <v>0</v>
      </c>
      <c r="X108">
        <f>'Referrals (PCPP and LGL only)'!G109</f>
        <v>0</v>
      </c>
      <c r="Y108">
        <f>'Referrals (PCPP and LGL only)'!H109</f>
        <v>0</v>
      </c>
      <c r="Z108">
        <f>'Referrals (PCPP and LGL only)'!I109</f>
        <v>0</v>
      </c>
      <c r="AA108">
        <f>Timeline!D118</f>
        <v>0</v>
      </c>
      <c r="AB108">
        <f>Timeline!H118</f>
        <v>0</v>
      </c>
      <c r="AC108" t="str">
        <f>CONCATENATE(COUNTIF(Timeline!L118:AX118,"X")," "&amp;Timeline!$H$8)</f>
        <v>0 </v>
      </c>
      <c r="AD108">
        <f>Budget!H139</f>
        <v>0</v>
      </c>
      <c r="AE108" s="208">
        <f>ROUND(Budget!K139,1)</f>
        <v>0</v>
      </c>
      <c r="AF108">
        <f>Budget!F139</f>
        <v>0</v>
      </c>
      <c r="AH108" t="s">
        <v>261</v>
      </c>
      <c r="AI108" s="207">
        <f>Budget!J139</f>
        <v>0</v>
      </c>
      <c r="AJ108" s="208">
        <f>ROUND(Budget!I139,2)</f>
        <v>0</v>
      </c>
      <c r="AN108">
        <f t="shared" si="6"/>
        <v>0</v>
      </c>
      <c r="AO108">
        <f t="shared" si="7"/>
        <v>0</v>
      </c>
      <c r="AP108">
        <f t="shared" si="8"/>
        <v>0</v>
      </c>
      <c r="AQ108">
        <f t="shared" si="9"/>
        <v>0</v>
      </c>
      <c r="AR108">
        <f t="shared" si="10"/>
        <v>0</v>
      </c>
      <c r="AS108" s="208">
        <f>Budget!L139</f>
        <v>0</v>
      </c>
      <c r="AT108" s="208">
        <f>Budget!M139</f>
        <v>0</v>
      </c>
      <c r="AU108" s="208">
        <f>Budget!N139</f>
        <v>0</v>
      </c>
      <c r="AV108" s="208">
        <f>Budget!O139</f>
        <v>0</v>
      </c>
      <c r="AW108" s="208">
        <f>Budget!P139</f>
        <v>0</v>
      </c>
      <c r="BJ108">
        <f>Budget!$F$14</f>
        <v>1</v>
      </c>
    </row>
    <row r="109" spans="11:62" ht="15">
      <c r="K109">
        <f>'Goals and Objectives'!A112</f>
        <v>0</v>
      </c>
      <c r="L109">
        <f>'Goals and Objectives'!B112</f>
        <v>0</v>
      </c>
      <c r="M109">
        <f>'Goals and Objectives'!C112</f>
        <v>0</v>
      </c>
      <c r="N109">
        <f>'Goals and Objectives'!D112</f>
        <v>0</v>
      </c>
      <c r="O109">
        <f>'Goals and Objectives'!E112</f>
        <v>0</v>
      </c>
      <c r="P109">
        <f>'Final Results and Narrative'!F111</f>
        <v>0</v>
      </c>
      <c r="Q109">
        <f>'Final Results and Narrative'!G111</f>
        <v>0</v>
      </c>
      <c r="R109">
        <f>'Referrals (PCPP and LGL only)'!A110</f>
        <v>0</v>
      </c>
      <c r="S109">
        <f>'Referrals (PCPP and LGL only)'!B110</f>
        <v>0</v>
      </c>
      <c r="T109">
        <f>'Referrals (PCPP and LGL only)'!C110</f>
        <v>0</v>
      </c>
      <c r="U109">
        <f>'Referrals (PCPP and LGL only)'!D110</f>
        <v>0</v>
      </c>
      <c r="V109">
        <f>'Referrals (PCPP and LGL only)'!E110</f>
        <v>0</v>
      </c>
      <c r="W109">
        <f>'Referrals (PCPP and LGL only)'!F110</f>
        <v>0</v>
      </c>
      <c r="X109">
        <f>'Referrals (PCPP and LGL only)'!G110</f>
        <v>0</v>
      </c>
      <c r="Y109">
        <f>'Referrals (PCPP and LGL only)'!H110</f>
        <v>0</v>
      </c>
      <c r="Z109">
        <f>'Referrals (PCPP and LGL only)'!I110</f>
        <v>0</v>
      </c>
      <c r="AA109">
        <f>Timeline!D119</f>
        <v>0</v>
      </c>
      <c r="AB109">
        <f>Timeline!H119</f>
        <v>0</v>
      </c>
      <c r="AC109" t="str">
        <f>CONCATENATE(COUNTIF(Timeline!L119:AX119,"X")," "&amp;Timeline!$H$8)</f>
        <v>0 </v>
      </c>
      <c r="AD109">
        <f>Budget!H140</f>
        <v>0</v>
      </c>
      <c r="AE109" s="208">
        <f>ROUND(Budget!K140,1)</f>
        <v>0</v>
      </c>
      <c r="AF109">
        <f>Budget!F140</f>
        <v>0</v>
      </c>
      <c r="AH109" t="s">
        <v>261</v>
      </c>
      <c r="AI109" s="207">
        <f>Budget!J140</f>
        <v>0</v>
      </c>
      <c r="AJ109" s="208">
        <f>ROUND(Budget!I140,2)</f>
        <v>0</v>
      </c>
      <c r="AN109">
        <f t="shared" si="6"/>
        <v>0</v>
      </c>
      <c r="AO109">
        <f t="shared" si="7"/>
        <v>0</v>
      </c>
      <c r="AP109">
        <f t="shared" si="8"/>
        <v>0</v>
      </c>
      <c r="AQ109">
        <f t="shared" si="9"/>
        <v>0</v>
      </c>
      <c r="AR109">
        <f t="shared" si="10"/>
        <v>0</v>
      </c>
      <c r="AS109" s="208">
        <f>Budget!L140</f>
        <v>0</v>
      </c>
      <c r="AT109" s="208">
        <f>Budget!M140</f>
        <v>0</v>
      </c>
      <c r="AU109" s="208">
        <f>Budget!N140</f>
        <v>0</v>
      </c>
      <c r="AV109" s="208">
        <f>Budget!O140</f>
        <v>0</v>
      </c>
      <c r="AW109" s="208">
        <f>Budget!P140</f>
        <v>0</v>
      </c>
      <c r="BJ109">
        <f>Budget!$F$14</f>
        <v>1</v>
      </c>
    </row>
    <row r="110" spans="11:62" ht="15">
      <c r="K110">
        <f>'Goals and Objectives'!A113</f>
        <v>0</v>
      </c>
      <c r="L110">
        <f>'Goals and Objectives'!B113</f>
        <v>0</v>
      </c>
      <c r="M110">
        <f>'Goals and Objectives'!C113</f>
        <v>0</v>
      </c>
      <c r="N110">
        <f>'Goals and Objectives'!D113</f>
        <v>0</v>
      </c>
      <c r="O110">
        <f>'Goals and Objectives'!E113</f>
        <v>0</v>
      </c>
      <c r="P110">
        <f>'Final Results and Narrative'!F112</f>
        <v>0</v>
      </c>
      <c r="Q110">
        <f>'Final Results and Narrative'!G112</f>
        <v>0</v>
      </c>
      <c r="R110">
        <f>'Referrals (PCPP and LGL only)'!A111</f>
        <v>0</v>
      </c>
      <c r="S110">
        <f>'Referrals (PCPP and LGL only)'!B111</f>
        <v>0</v>
      </c>
      <c r="T110">
        <f>'Referrals (PCPP and LGL only)'!C111</f>
        <v>0</v>
      </c>
      <c r="U110">
        <f>'Referrals (PCPP and LGL only)'!D111</f>
        <v>0</v>
      </c>
      <c r="V110">
        <f>'Referrals (PCPP and LGL only)'!E111</f>
        <v>0</v>
      </c>
      <c r="W110">
        <f>'Referrals (PCPP and LGL only)'!F111</f>
        <v>0</v>
      </c>
      <c r="X110">
        <f>'Referrals (PCPP and LGL only)'!G111</f>
        <v>0</v>
      </c>
      <c r="Y110">
        <f>'Referrals (PCPP and LGL only)'!H111</f>
        <v>0</v>
      </c>
      <c r="Z110">
        <f>'Referrals (PCPP and LGL only)'!I111</f>
        <v>0</v>
      </c>
      <c r="AA110">
        <f>Timeline!D120</f>
        <v>0</v>
      </c>
      <c r="AB110">
        <f>Timeline!H120</f>
        <v>0</v>
      </c>
      <c r="AC110" t="str">
        <f>CONCATENATE(COUNTIF(Timeline!L120:AX120,"X")," "&amp;Timeline!$H$8)</f>
        <v>0 </v>
      </c>
      <c r="AD110">
        <f>Budget!H141</f>
        <v>0</v>
      </c>
      <c r="AE110" s="208">
        <f>ROUND(Budget!K141,1)</f>
        <v>0</v>
      </c>
      <c r="AF110">
        <f>Budget!F141</f>
        <v>0</v>
      </c>
      <c r="AH110" t="s">
        <v>261</v>
      </c>
      <c r="AI110" s="207">
        <f>Budget!J141</f>
        <v>0</v>
      </c>
      <c r="AJ110" s="208">
        <f>ROUND(Budget!I141,2)</f>
        <v>0</v>
      </c>
      <c r="AN110">
        <f t="shared" si="6"/>
        <v>0</v>
      </c>
      <c r="AO110">
        <f t="shared" si="7"/>
        <v>0</v>
      </c>
      <c r="AP110">
        <f t="shared" si="8"/>
        <v>0</v>
      </c>
      <c r="AQ110">
        <f t="shared" si="9"/>
        <v>0</v>
      </c>
      <c r="AR110">
        <f t="shared" si="10"/>
        <v>0</v>
      </c>
      <c r="AS110" s="208">
        <f>Budget!L141</f>
        <v>0</v>
      </c>
      <c r="AT110" s="208">
        <f>Budget!M141</f>
        <v>0</v>
      </c>
      <c r="AU110" s="208">
        <f>Budget!N141</f>
        <v>0</v>
      </c>
      <c r="AV110" s="208">
        <f>Budget!O141</f>
        <v>0</v>
      </c>
      <c r="AW110" s="208">
        <f>Budget!P141</f>
        <v>0</v>
      </c>
      <c r="BJ110">
        <f>Budget!$F$14</f>
        <v>1</v>
      </c>
    </row>
    <row r="111" spans="11:62" ht="15">
      <c r="K111">
        <f>'Goals and Objectives'!A114</f>
        <v>0</v>
      </c>
      <c r="L111">
        <f>'Goals and Objectives'!B114</f>
        <v>0</v>
      </c>
      <c r="M111">
        <f>'Goals and Objectives'!C114</f>
        <v>0</v>
      </c>
      <c r="N111">
        <f>'Goals and Objectives'!D114</f>
        <v>0</v>
      </c>
      <c r="O111">
        <f>'Goals and Objectives'!E114</f>
        <v>0</v>
      </c>
      <c r="P111">
        <f>'Final Results and Narrative'!F113</f>
        <v>0</v>
      </c>
      <c r="Q111">
        <f>'Final Results and Narrative'!G113</f>
        <v>0</v>
      </c>
      <c r="R111">
        <f>'Referrals (PCPP and LGL only)'!A112</f>
        <v>0</v>
      </c>
      <c r="S111">
        <f>'Referrals (PCPP and LGL only)'!B112</f>
        <v>0</v>
      </c>
      <c r="T111">
        <f>'Referrals (PCPP and LGL only)'!C112</f>
        <v>0</v>
      </c>
      <c r="U111">
        <f>'Referrals (PCPP and LGL only)'!D112</f>
        <v>0</v>
      </c>
      <c r="V111">
        <f>'Referrals (PCPP and LGL only)'!E112</f>
        <v>0</v>
      </c>
      <c r="W111">
        <f>'Referrals (PCPP and LGL only)'!F112</f>
        <v>0</v>
      </c>
      <c r="X111">
        <f>'Referrals (PCPP and LGL only)'!G112</f>
        <v>0</v>
      </c>
      <c r="Y111">
        <f>'Referrals (PCPP and LGL only)'!H112</f>
        <v>0</v>
      </c>
      <c r="Z111">
        <f>'Referrals (PCPP and LGL only)'!I112</f>
        <v>0</v>
      </c>
      <c r="AA111">
        <f>Timeline!D121</f>
        <v>0</v>
      </c>
      <c r="AB111">
        <f>Timeline!H121</f>
        <v>0</v>
      </c>
      <c r="AC111" t="str">
        <f>CONCATENATE(COUNTIF(Timeline!L121:AX121,"X")," "&amp;Timeline!$H$8)</f>
        <v>0 </v>
      </c>
      <c r="AD111">
        <f>Budget!H142</f>
        <v>0</v>
      </c>
      <c r="AE111" s="208">
        <f>ROUND(Budget!K142,1)</f>
        <v>0</v>
      </c>
      <c r="AF111">
        <f>Budget!F142</f>
        <v>0</v>
      </c>
      <c r="AH111" t="s">
        <v>261</v>
      </c>
      <c r="AI111" s="207">
        <f>Budget!J142</f>
        <v>0</v>
      </c>
      <c r="AJ111" s="208">
        <f>ROUND(Budget!I142,2)</f>
        <v>0</v>
      </c>
      <c r="AN111">
        <f t="shared" si="6"/>
        <v>0</v>
      </c>
      <c r="AO111">
        <f t="shared" si="7"/>
        <v>0</v>
      </c>
      <c r="AP111">
        <f t="shared" si="8"/>
        <v>0</v>
      </c>
      <c r="AQ111">
        <f t="shared" si="9"/>
        <v>0</v>
      </c>
      <c r="AR111">
        <f t="shared" si="10"/>
        <v>0</v>
      </c>
      <c r="AS111" s="208">
        <f>Budget!L142</f>
        <v>0</v>
      </c>
      <c r="AT111" s="208">
        <f>Budget!M142</f>
        <v>0</v>
      </c>
      <c r="AU111" s="208">
        <f>Budget!N142</f>
        <v>0</v>
      </c>
      <c r="AV111" s="208">
        <f>Budget!O142</f>
        <v>0</v>
      </c>
      <c r="AW111" s="208">
        <f>Budget!P142</f>
        <v>0</v>
      </c>
      <c r="BJ111">
        <f>Budget!$F$14</f>
        <v>1</v>
      </c>
    </row>
    <row r="112" spans="11:62" ht="15">
      <c r="K112">
        <f>'Goals and Objectives'!A115</f>
        <v>0</v>
      </c>
      <c r="L112">
        <f>'Goals and Objectives'!B115</f>
        <v>0</v>
      </c>
      <c r="M112">
        <f>'Goals and Objectives'!C115</f>
        <v>0</v>
      </c>
      <c r="N112">
        <f>'Goals and Objectives'!D115</f>
        <v>0</v>
      </c>
      <c r="O112">
        <f>'Goals and Objectives'!E115</f>
        <v>0</v>
      </c>
      <c r="P112">
        <f>'Final Results and Narrative'!F114</f>
        <v>0</v>
      </c>
      <c r="Q112">
        <f>'Final Results and Narrative'!G114</f>
        <v>0</v>
      </c>
      <c r="R112">
        <f>'Referrals (PCPP and LGL only)'!A113</f>
        <v>0</v>
      </c>
      <c r="S112">
        <f>'Referrals (PCPP and LGL only)'!B113</f>
        <v>0</v>
      </c>
      <c r="T112">
        <f>'Referrals (PCPP and LGL only)'!C113</f>
        <v>0</v>
      </c>
      <c r="U112">
        <f>'Referrals (PCPP and LGL only)'!D113</f>
        <v>0</v>
      </c>
      <c r="V112">
        <f>'Referrals (PCPP and LGL only)'!E113</f>
        <v>0</v>
      </c>
      <c r="W112">
        <f>'Referrals (PCPP and LGL only)'!F113</f>
        <v>0</v>
      </c>
      <c r="X112">
        <f>'Referrals (PCPP and LGL only)'!G113</f>
        <v>0</v>
      </c>
      <c r="Y112">
        <f>'Referrals (PCPP and LGL only)'!H113</f>
        <v>0</v>
      </c>
      <c r="Z112">
        <f>'Referrals (PCPP and LGL only)'!I113</f>
        <v>0</v>
      </c>
      <c r="AA112">
        <f>Timeline!D122</f>
        <v>0</v>
      </c>
      <c r="AB112">
        <f>Timeline!H122</f>
        <v>0</v>
      </c>
      <c r="AC112" t="str">
        <f>CONCATENATE(COUNTIF(Timeline!L122:AX122,"X")," "&amp;Timeline!$H$8)</f>
        <v>0 </v>
      </c>
      <c r="AD112">
        <f>Budget!H143</f>
        <v>0</v>
      </c>
      <c r="AE112" s="208">
        <f>ROUND(Budget!K143,1)</f>
        <v>0</v>
      </c>
      <c r="AF112">
        <f>Budget!F143</f>
        <v>0</v>
      </c>
      <c r="AH112" t="s">
        <v>261</v>
      </c>
      <c r="AI112" s="207">
        <f>Budget!J143</f>
        <v>0</v>
      </c>
      <c r="AJ112" s="208">
        <f>ROUND(Budget!I143,2)</f>
        <v>0</v>
      </c>
      <c r="AN112">
        <f t="shared" si="6"/>
        <v>0</v>
      </c>
      <c r="AO112">
        <f t="shared" si="7"/>
        <v>0</v>
      </c>
      <c r="AP112">
        <f t="shared" si="8"/>
        <v>0</v>
      </c>
      <c r="AQ112">
        <f t="shared" si="9"/>
        <v>0</v>
      </c>
      <c r="AR112">
        <f t="shared" si="10"/>
        <v>0</v>
      </c>
      <c r="AS112" s="208">
        <f>Budget!L143</f>
        <v>0</v>
      </c>
      <c r="AT112" s="208">
        <f>Budget!M143</f>
        <v>0</v>
      </c>
      <c r="AU112" s="208">
        <f>Budget!N143</f>
        <v>0</v>
      </c>
      <c r="AV112" s="208">
        <f>Budget!O143</f>
        <v>0</v>
      </c>
      <c r="AW112" s="208">
        <f>Budget!P143</f>
        <v>0</v>
      </c>
      <c r="BJ112">
        <f>Budget!$F$14</f>
        <v>1</v>
      </c>
    </row>
    <row r="113" spans="11:62" ht="15">
      <c r="K113">
        <f>'Goals and Objectives'!A116</f>
        <v>0</v>
      </c>
      <c r="L113">
        <f>'Goals and Objectives'!B116</f>
        <v>0</v>
      </c>
      <c r="M113">
        <f>'Goals and Objectives'!C116</f>
        <v>0</v>
      </c>
      <c r="N113">
        <f>'Goals and Objectives'!D116</f>
        <v>0</v>
      </c>
      <c r="O113">
        <f>'Goals and Objectives'!E116</f>
        <v>0</v>
      </c>
      <c r="P113">
        <f>'Final Results and Narrative'!F115</f>
        <v>0</v>
      </c>
      <c r="Q113">
        <f>'Final Results and Narrative'!G115</f>
        <v>0</v>
      </c>
      <c r="R113">
        <f>'Referrals (PCPP and LGL only)'!A114</f>
        <v>0</v>
      </c>
      <c r="S113">
        <f>'Referrals (PCPP and LGL only)'!B114</f>
        <v>0</v>
      </c>
      <c r="T113">
        <f>'Referrals (PCPP and LGL only)'!C114</f>
        <v>0</v>
      </c>
      <c r="U113">
        <f>'Referrals (PCPP and LGL only)'!D114</f>
        <v>0</v>
      </c>
      <c r="V113">
        <f>'Referrals (PCPP and LGL only)'!E114</f>
        <v>0</v>
      </c>
      <c r="W113">
        <f>'Referrals (PCPP and LGL only)'!F114</f>
        <v>0</v>
      </c>
      <c r="X113">
        <f>'Referrals (PCPP and LGL only)'!G114</f>
        <v>0</v>
      </c>
      <c r="Y113">
        <f>'Referrals (PCPP and LGL only)'!H114</f>
        <v>0</v>
      </c>
      <c r="Z113">
        <f>'Referrals (PCPP and LGL only)'!I114</f>
        <v>0</v>
      </c>
      <c r="AA113">
        <f>Timeline!D123</f>
        <v>0</v>
      </c>
      <c r="AB113">
        <f>Timeline!H123</f>
        <v>0</v>
      </c>
      <c r="AC113" t="str">
        <f>CONCATENATE(COUNTIF(Timeline!L123:AX123,"X")," "&amp;Timeline!$H$8)</f>
        <v>0 </v>
      </c>
      <c r="AD113">
        <f>Budget!H144</f>
        <v>0</v>
      </c>
      <c r="AE113" s="208">
        <f>ROUND(Budget!K144,1)</f>
        <v>0</v>
      </c>
      <c r="AF113">
        <f>Budget!F144</f>
        <v>0</v>
      </c>
      <c r="AH113" t="s">
        <v>261</v>
      </c>
      <c r="AI113" s="207">
        <f>Budget!J144</f>
        <v>0</v>
      </c>
      <c r="AJ113" s="208">
        <f>ROUND(Budget!I144,2)</f>
        <v>0</v>
      </c>
      <c r="AN113">
        <f t="shared" si="6"/>
        <v>0</v>
      </c>
      <c r="AO113">
        <f t="shared" si="7"/>
        <v>0</v>
      </c>
      <c r="AP113">
        <f t="shared" si="8"/>
        <v>0</v>
      </c>
      <c r="AQ113">
        <f t="shared" si="9"/>
        <v>0</v>
      </c>
      <c r="AR113">
        <f t="shared" si="10"/>
        <v>0</v>
      </c>
      <c r="AS113" s="208">
        <f>Budget!L144</f>
        <v>0</v>
      </c>
      <c r="AT113" s="208">
        <f>Budget!M144</f>
        <v>0</v>
      </c>
      <c r="AU113" s="208">
        <f>Budget!N144</f>
        <v>0</v>
      </c>
      <c r="AV113" s="208">
        <f>Budget!O144</f>
        <v>0</v>
      </c>
      <c r="AW113" s="208">
        <f>Budget!P144</f>
        <v>0</v>
      </c>
      <c r="BJ113">
        <f>Budget!$F$14</f>
        <v>1</v>
      </c>
    </row>
    <row r="114" spans="11:62" ht="15">
      <c r="K114">
        <f>'Goals and Objectives'!A117</f>
        <v>0</v>
      </c>
      <c r="L114">
        <f>'Goals and Objectives'!B117</f>
        <v>0</v>
      </c>
      <c r="M114">
        <f>'Goals and Objectives'!C117</f>
        <v>0</v>
      </c>
      <c r="N114">
        <f>'Goals and Objectives'!D117</f>
        <v>0</v>
      </c>
      <c r="O114">
        <f>'Goals and Objectives'!E117</f>
        <v>0</v>
      </c>
      <c r="P114">
        <f>'Final Results and Narrative'!F116</f>
        <v>0</v>
      </c>
      <c r="Q114">
        <f>'Final Results and Narrative'!G116</f>
        <v>0</v>
      </c>
      <c r="R114">
        <f>'Referrals (PCPP and LGL only)'!A115</f>
        <v>0</v>
      </c>
      <c r="S114">
        <f>'Referrals (PCPP and LGL only)'!B115</f>
        <v>0</v>
      </c>
      <c r="T114">
        <f>'Referrals (PCPP and LGL only)'!C115</f>
        <v>0</v>
      </c>
      <c r="U114">
        <f>'Referrals (PCPP and LGL only)'!D115</f>
        <v>0</v>
      </c>
      <c r="V114">
        <f>'Referrals (PCPP and LGL only)'!E115</f>
        <v>0</v>
      </c>
      <c r="W114">
        <f>'Referrals (PCPP and LGL only)'!F115</f>
        <v>0</v>
      </c>
      <c r="X114">
        <f>'Referrals (PCPP and LGL only)'!G115</f>
        <v>0</v>
      </c>
      <c r="Y114">
        <f>'Referrals (PCPP and LGL only)'!H115</f>
        <v>0</v>
      </c>
      <c r="Z114">
        <f>'Referrals (PCPP and LGL only)'!I115</f>
        <v>0</v>
      </c>
      <c r="AA114">
        <f>Timeline!D124</f>
        <v>0</v>
      </c>
      <c r="AB114">
        <f>Timeline!H124</f>
        <v>0</v>
      </c>
      <c r="AC114" t="str">
        <f>CONCATENATE(COUNTIF(Timeline!L124:AX124,"X")," "&amp;Timeline!$H$8)</f>
        <v>0 </v>
      </c>
      <c r="AD114">
        <f>Budget!H145</f>
        <v>0</v>
      </c>
      <c r="AE114" s="208">
        <f>ROUND(Budget!K145,1)</f>
        <v>0</v>
      </c>
      <c r="AF114">
        <f>Budget!F145</f>
        <v>0</v>
      </c>
      <c r="AH114" t="s">
        <v>261</v>
      </c>
      <c r="AI114" s="207">
        <f>Budget!J145</f>
        <v>0</v>
      </c>
      <c r="AJ114" s="208">
        <f>ROUND(Budget!I145,2)</f>
        <v>0</v>
      </c>
      <c r="AN114">
        <f t="shared" si="6"/>
        <v>0</v>
      </c>
      <c r="AO114">
        <f t="shared" si="7"/>
        <v>0</v>
      </c>
      <c r="AP114">
        <f t="shared" si="8"/>
        <v>0</v>
      </c>
      <c r="AQ114">
        <f t="shared" si="9"/>
        <v>0</v>
      </c>
      <c r="AR114">
        <f t="shared" si="10"/>
        <v>0</v>
      </c>
      <c r="AS114" s="208">
        <f>Budget!L145</f>
        <v>0</v>
      </c>
      <c r="AT114" s="208">
        <f>Budget!M145</f>
        <v>0</v>
      </c>
      <c r="AU114" s="208">
        <f>Budget!N145</f>
        <v>0</v>
      </c>
      <c r="AV114" s="208">
        <f>Budget!O145</f>
        <v>0</v>
      </c>
      <c r="AW114" s="208">
        <f>Budget!P145</f>
        <v>0</v>
      </c>
      <c r="BJ114">
        <f>Budget!$F$14</f>
        <v>1</v>
      </c>
    </row>
    <row r="115" spans="11:62" ht="15">
      <c r="K115">
        <f>'Goals and Objectives'!A118</f>
        <v>0</v>
      </c>
      <c r="L115">
        <f>'Goals and Objectives'!B118</f>
        <v>0</v>
      </c>
      <c r="M115">
        <f>'Goals and Objectives'!C118</f>
        <v>0</v>
      </c>
      <c r="N115">
        <f>'Goals and Objectives'!D118</f>
        <v>0</v>
      </c>
      <c r="O115">
        <f>'Goals and Objectives'!E118</f>
        <v>0</v>
      </c>
      <c r="P115">
        <f>'Final Results and Narrative'!F117</f>
        <v>0</v>
      </c>
      <c r="Q115">
        <f>'Final Results and Narrative'!G117</f>
        <v>0</v>
      </c>
      <c r="R115">
        <f>'Referrals (PCPP and LGL only)'!A116</f>
        <v>0</v>
      </c>
      <c r="S115">
        <f>'Referrals (PCPP and LGL only)'!B116</f>
        <v>0</v>
      </c>
      <c r="T115">
        <f>'Referrals (PCPP and LGL only)'!C116</f>
        <v>0</v>
      </c>
      <c r="U115">
        <f>'Referrals (PCPP and LGL only)'!D116</f>
        <v>0</v>
      </c>
      <c r="V115">
        <f>'Referrals (PCPP and LGL only)'!E116</f>
        <v>0</v>
      </c>
      <c r="W115">
        <f>'Referrals (PCPP and LGL only)'!F116</f>
        <v>0</v>
      </c>
      <c r="X115">
        <f>'Referrals (PCPP and LGL only)'!G116</f>
        <v>0</v>
      </c>
      <c r="Y115">
        <f>'Referrals (PCPP and LGL only)'!H116</f>
        <v>0</v>
      </c>
      <c r="Z115">
        <f>'Referrals (PCPP and LGL only)'!I116</f>
        <v>0</v>
      </c>
      <c r="AA115">
        <f>Timeline!D125</f>
        <v>0</v>
      </c>
      <c r="AB115">
        <f>Timeline!H125</f>
        <v>0</v>
      </c>
      <c r="AC115" t="str">
        <f>CONCATENATE(COUNTIF(Timeline!L125:AX125,"X")," "&amp;Timeline!$H$8)</f>
        <v>0 </v>
      </c>
      <c r="AD115">
        <f>Budget!H146</f>
        <v>0</v>
      </c>
      <c r="AE115" s="208">
        <f>ROUND(Budget!K146,1)</f>
        <v>0</v>
      </c>
      <c r="AF115">
        <f>Budget!F146</f>
        <v>0</v>
      </c>
      <c r="AH115" t="s">
        <v>261</v>
      </c>
      <c r="AI115" s="207">
        <f>Budget!J146</f>
        <v>0</v>
      </c>
      <c r="AJ115" s="208">
        <f>ROUND(Budget!I146,2)</f>
        <v>0</v>
      </c>
      <c r="AN115">
        <f t="shared" si="6"/>
        <v>0</v>
      </c>
      <c r="AO115">
        <f t="shared" si="7"/>
        <v>0</v>
      </c>
      <c r="AP115">
        <f t="shared" si="8"/>
        <v>0</v>
      </c>
      <c r="AQ115">
        <f t="shared" si="9"/>
        <v>0</v>
      </c>
      <c r="AR115">
        <f t="shared" si="10"/>
        <v>0</v>
      </c>
      <c r="AS115" s="208">
        <f>Budget!L146</f>
        <v>0</v>
      </c>
      <c r="AT115" s="208">
        <f>Budget!M146</f>
        <v>0</v>
      </c>
      <c r="AU115" s="208">
        <f>Budget!N146</f>
        <v>0</v>
      </c>
      <c r="AV115" s="208">
        <f>Budget!O146</f>
        <v>0</v>
      </c>
      <c r="AW115" s="208">
        <f>Budget!P146</f>
        <v>0</v>
      </c>
      <c r="BJ115">
        <f>Budget!$F$14</f>
        <v>1</v>
      </c>
    </row>
    <row r="116" spans="11:62" ht="15">
      <c r="K116">
        <f>'Goals and Objectives'!A119</f>
        <v>0</v>
      </c>
      <c r="L116">
        <f>'Goals and Objectives'!B119</f>
        <v>0</v>
      </c>
      <c r="M116">
        <f>'Goals and Objectives'!C119</f>
        <v>0</v>
      </c>
      <c r="N116">
        <f>'Goals and Objectives'!D119</f>
        <v>0</v>
      </c>
      <c r="O116">
        <f>'Goals and Objectives'!E119</f>
        <v>0</v>
      </c>
      <c r="P116">
        <f>'Final Results and Narrative'!F118</f>
        <v>0</v>
      </c>
      <c r="Q116">
        <f>'Final Results and Narrative'!G118</f>
        <v>0</v>
      </c>
      <c r="R116">
        <f>'Referrals (PCPP and LGL only)'!A117</f>
        <v>0</v>
      </c>
      <c r="S116">
        <f>'Referrals (PCPP and LGL only)'!B117</f>
        <v>0</v>
      </c>
      <c r="T116">
        <f>'Referrals (PCPP and LGL only)'!C117</f>
        <v>0</v>
      </c>
      <c r="U116">
        <f>'Referrals (PCPP and LGL only)'!D117</f>
        <v>0</v>
      </c>
      <c r="V116">
        <f>'Referrals (PCPP and LGL only)'!E117</f>
        <v>0</v>
      </c>
      <c r="W116">
        <f>'Referrals (PCPP and LGL only)'!F117</f>
        <v>0</v>
      </c>
      <c r="X116">
        <f>'Referrals (PCPP and LGL only)'!G117</f>
        <v>0</v>
      </c>
      <c r="Y116">
        <f>'Referrals (PCPP and LGL only)'!H117</f>
        <v>0</v>
      </c>
      <c r="Z116">
        <f>'Referrals (PCPP and LGL only)'!I117</f>
        <v>0</v>
      </c>
      <c r="AA116">
        <f>Timeline!D126</f>
        <v>0</v>
      </c>
      <c r="AB116">
        <f>Timeline!H126</f>
        <v>0</v>
      </c>
      <c r="AC116" t="str">
        <f>CONCATENATE(COUNTIF(Timeline!L126:AX126,"X")," "&amp;Timeline!$H$8)</f>
        <v>0 </v>
      </c>
      <c r="AD116">
        <f>Budget!H147</f>
        <v>0</v>
      </c>
      <c r="AE116" s="208">
        <f>ROUND(Budget!K147,1)</f>
        <v>0</v>
      </c>
      <c r="AF116">
        <f>Budget!F147</f>
        <v>0</v>
      </c>
      <c r="AH116" t="s">
        <v>261</v>
      </c>
      <c r="AI116" s="207">
        <f>Budget!J147</f>
        <v>0</v>
      </c>
      <c r="AJ116" s="208">
        <f>ROUND(Budget!I147,2)</f>
        <v>0</v>
      </c>
      <c r="AN116">
        <f t="shared" si="6"/>
        <v>0</v>
      </c>
      <c r="AO116">
        <f t="shared" si="7"/>
        <v>0</v>
      </c>
      <c r="AP116">
        <f t="shared" si="8"/>
        <v>0</v>
      </c>
      <c r="AQ116">
        <f t="shared" si="9"/>
        <v>0</v>
      </c>
      <c r="AR116">
        <f t="shared" si="10"/>
        <v>0</v>
      </c>
      <c r="AS116" s="208">
        <f>Budget!L147</f>
        <v>0</v>
      </c>
      <c r="AT116" s="208">
        <f>Budget!M147</f>
        <v>0</v>
      </c>
      <c r="AU116" s="208">
        <f>Budget!N147</f>
        <v>0</v>
      </c>
      <c r="AV116" s="208">
        <f>Budget!O147</f>
        <v>0</v>
      </c>
      <c r="AW116" s="208">
        <f>Budget!P147</f>
        <v>0</v>
      </c>
      <c r="BJ116">
        <f>Budget!$F$14</f>
        <v>1</v>
      </c>
    </row>
    <row r="117" spans="11:62" ht="15">
      <c r="K117">
        <f>'Goals and Objectives'!A120</f>
        <v>0</v>
      </c>
      <c r="L117">
        <f>'Goals and Objectives'!B120</f>
        <v>0</v>
      </c>
      <c r="M117">
        <f>'Goals and Objectives'!C120</f>
        <v>0</v>
      </c>
      <c r="N117">
        <f>'Goals and Objectives'!D120</f>
        <v>0</v>
      </c>
      <c r="O117">
        <f>'Goals and Objectives'!E120</f>
        <v>0</v>
      </c>
      <c r="P117">
        <f>'Final Results and Narrative'!F119</f>
        <v>0</v>
      </c>
      <c r="Q117">
        <f>'Final Results and Narrative'!G119</f>
        <v>0</v>
      </c>
      <c r="R117">
        <f>'Referrals (PCPP and LGL only)'!A118</f>
        <v>0</v>
      </c>
      <c r="S117">
        <f>'Referrals (PCPP and LGL only)'!B118</f>
        <v>0</v>
      </c>
      <c r="T117">
        <f>'Referrals (PCPP and LGL only)'!C118</f>
        <v>0</v>
      </c>
      <c r="U117">
        <f>'Referrals (PCPP and LGL only)'!D118</f>
        <v>0</v>
      </c>
      <c r="V117">
        <f>'Referrals (PCPP and LGL only)'!E118</f>
        <v>0</v>
      </c>
      <c r="W117">
        <f>'Referrals (PCPP and LGL only)'!F118</f>
        <v>0</v>
      </c>
      <c r="X117">
        <f>'Referrals (PCPP and LGL only)'!G118</f>
        <v>0</v>
      </c>
      <c r="Y117">
        <f>'Referrals (PCPP and LGL only)'!H118</f>
        <v>0</v>
      </c>
      <c r="Z117">
        <f>'Referrals (PCPP and LGL only)'!I118</f>
        <v>0</v>
      </c>
      <c r="AA117">
        <f>Timeline!D127</f>
        <v>0</v>
      </c>
      <c r="AB117">
        <f>Timeline!H127</f>
        <v>0</v>
      </c>
      <c r="AC117" t="str">
        <f>CONCATENATE(COUNTIF(Timeline!L127:AX127,"X")," "&amp;Timeline!$H$8)</f>
        <v>0 </v>
      </c>
      <c r="AD117">
        <f>Budget!H148</f>
        <v>0</v>
      </c>
      <c r="AE117" s="208">
        <f>ROUND(Budget!K148,1)</f>
        <v>0</v>
      </c>
      <c r="AF117">
        <f>Budget!F148</f>
        <v>0</v>
      </c>
      <c r="AH117" t="s">
        <v>261</v>
      </c>
      <c r="AI117" s="207">
        <f>Budget!J148</f>
        <v>0</v>
      </c>
      <c r="AJ117" s="208">
        <f>ROUND(Budget!I148,2)</f>
        <v>0</v>
      </c>
      <c r="AN117">
        <f t="shared" si="6"/>
        <v>0</v>
      </c>
      <c r="AO117">
        <f t="shared" si="7"/>
        <v>0</v>
      </c>
      <c r="AP117">
        <f t="shared" si="8"/>
        <v>0</v>
      </c>
      <c r="AQ117">
        <f t="shared" si="9"/>
        <v>0</v>
      </c>
      <c r="AR117">
        <f t="shared" si="10"/>
        <v>0</v>
      </c>
      <c r="AS117" s="208">
        <f>Budget!L148</f>
        <v>0</v>
      </c>
      <c r="AT117" s="208">
        <f>Budget!M148</f>
        <v>0</v>
      </c>
      <c r="AU117" s="208">
        <f>Budget!N148</f>
        <v>0</v>
      </c>
      <c r="AV117" s="208">
        <f>Budget!O148</f>
        <v>0</v>
      </c>
      <c r="AW117" s="208">
        <f>Budget!P148</f>
        <v>0</v>
      </c>
      <c r="BJ117">
        <f>Budget!$F$14</f>
        <v>1</v>
      </c>
    </row>
    <row r="118" spans="11:62" ht="15">
      <c r="K118">
        <f>'Goals and Objectives'!A121</f>
        <v>0</v>
      </c>
      <c r="L118">
        <f>'Goals and Objectives'!B121</f>
        <v>0</v>
      </c>
      <c r="M118">
        <f>'Goals and Objectives'!C121</f>
        <v>0</v>
      </c>
      <c r="N118">
        <f>'Goals and Objectives'!D121</f>
        <v>0</v>
      </c>
      <c r="O118">
        <f>'Goals and Objectives'!E121</f>
        <v>0</v>
      </c>
      <c r="P118">
        <f>'Final Results and Narrative'!F120</f>
        <v>0</v>
      </c>
      <c r="Q118">
        <f>'Final Results and Narrative'!G120</f>
        <v>0</v>
      </c>
      <c r="R118">
        <f>'Referrals (PCPP and LGL only)'!A119</f>
        <v>0</v>
      </c>
      <c r="S118">
        <f>'Referrals (PCPP and LGL only)'!B119</f>
        <v>0</v>
      </c>
      <c r="T118">
        <f>'Referrals (PCPP and LGL only)'!C119</f>
        <v>0</v>
      </c>
      <c r="U118">
        <f>'Referrals (PCPP and LGL only)'!D119</f>
        <v>0</v>
      </c>
      <c r="V118">
        <f>'Referrals (PCPP and LGL only)'!E119</f>
        <v>0</v>
      </c>
      <c r="W118">
        <f>'Referrals (PCPP and LGL only)'!F119</f>
        <v>0</v>
      </c>
      <c r="X118">
        <f>'Referrals (PCPP and LGL only)'!G119</f>
        <v>0</v>
      </c>
      <c r="Y118">
        <f>'Referrals (PCPP and LGL only)'!H119</f>
        <v>0</v>
      </c>
      <c r="Z118">
        <f>'Referrals (PCPP and LGL only)'!I119</f>
        <v>0</v>
      </c>
      <c r="AA118">
        <f>Timeline!D128</f>
        <v>0</v>
      </c>
      <c r="AB118">
        <f>Timeline!H128</f>
        <v>0</v>
      </c>
      <c r="AC118" t="str">
        <f>CONCATENATE(COUNTIF(Timeline!L128:AX128,"X")," "&amp;Timeline!$H$8)</f>
        <v>0 </v>
      </c>
      <c r="AD118">
        <f>Budget!H149</f>
        <v>0</v>
      </c>
      <c r="AE118" s="208">
        <f>ROUND(Budget!K149,1)</f>
        <v>0</v>
      </c>
      <c r="AF118">
        <f>Budget!F149</f>
        <v>0</v>
      </c>
      <c r="AH118" t="s">
        <v>261</v>
      </c>
      <c r="AI118" s="207">
        <f>Budget!J149</f>
        <v>0</v>
      </c>
      <c r="AJ118" s="208">
        <f>ROUND(Budget!I149,2)</f>
        <v>0</v>
      </c>
      <c r="AN118">
        <f t="shared" si="6"/>
        <v>0</v>
      </c>
      <c r="AO118">
        <f t="shared" si="7"/>
        <v>0</v>
      </c>
      <c r="AP118">
        <f t="shared" si="8"/>
        <v>0</v>
      </c>
      <c r="AQ118">
        <f t="shared" si="9"/>
        <v>0</v>
      </c>
      <c r="AR118">
        <f t="shared" si="10"/>
        <v>0</v>
      </c>
      <c r="AS118" s="208">
        <f>Budget!L149</f>
        <v>0</v>
      </c>
      <c r="AT118" s="208">
        <f>Budget!M149</f>
        <v>0</v>
      </c>
      <c r="AU118" s="208">
        <f>Budget!N149</f>
        <v>0</v>
      </c>
      <c r="AV118" s="208">
        <f>Budget!O149</f>
        <v>0</v>
      </c>
      <c r="AW118" s="208">
        <f>Budget!P149</f>
        <v>0</v>
      </c>
      <c r="BJ118">
        <f>Budget!$F$14</f>
        <v>1</v>
      </c>
    </row>
    <row r="119" spans="11:62" ht="15">
      <c r="K119">
        <f>'Goals and Objectives'!A122</f>
        <v>0</v>
      </c>
      <c r="L119">
        <f>'Goals and Objectives'!B122</f>
        <v>0</v>
      </c>
      <c r="M119">
        <f>'Goals and Objectives'!C122</f>
        <v>0</v>
      </c>
      <c r="N119">
        <f>'Goals and Objectives'!D122</f>
        <v>0</v>
      </c>
      <c r="O119">
        <f>'Goals and Objectives'!E122</f>
        <v>0</v>
      </c>
      <c r="P119">
        <f>'Final Results and Narrative'!F121</f>
        <v>0</v>
      </c>
      <c r="Q119">
        <f>'Final Results and Narrative'!G121</f>
        <v>0</v>
      </c>
      <c r="R119">
        <f>'Referrals (PCPP and LGL only)'!A120</f>
        <v>0</v>
      </c>
      <c r="S119">
        <f>'Referrals (PCPP and LGL only)'!B120</f>
        <v>0</v>
      </c>
      <c r="T119">
        <f>'Referrals (PCPP and LGL only)'!C120</f>
        <v>0</v>
      </c>
      <c r="U119">
        <f>'Referrals (PCPP and LGL only)'!D120</f>
        <v>0</v>
      </c>
      <c r="V119">
        <f>'Referrals (PCPP and LGL only)'!E120</f>
        <v>0</v>
      </c>
      <c r="W119">
        <f>'Referrals (PCPP and LGL only)'!F120</f>
        <v>0</v>
      </c>
      <c r="X119">
        <f>'Referrals (PCPP and LGL only)'!G120</f>
        <v>0</v>
      </c>
      <c r="Y119">
        <f>'Referrals (PCPP and LGL only)'!H120</f>
        <v>0</v>
      </c>
      <c r="Z119">
        <f>'Referrals (PCPP and LGL only)'!I120</f>
        <v>0</v>
      </c>
      <c r="AA119">
        <f>Timeline!D129</f>
        <v>0</v>
      </c>
      <c r="AB119">
        <f>Timeline!H129</f>
        <v>0</v>
      </c>
      <c r="AC119" t="str">
        <f>CONCATENATE(COUNTIF(Timeline!L129:AX129,"X")," "&amp;Timeline!$H$8)</f>
        <v>0 </v>
      </c>
      <c r="AD119">
        <f>Budget!H150</f>
        <v>0</v>
      </c>
      <c r="AE119" s="208">
        <f>ROUND(Budget!K150,1)</f>
        <v>0</v>
      </c>
      <c r="AF119">
        <f>Budget!F150</f>
        <v>0</v>
      </c>
      <c r="AH119" t="s">
        <v>261</v>
      </c>
      <c r="AI119" s="207">
        <f>Budget!J150</f>
        <v>0</v>
      </c>
      <c r="AJ119" s="208">
        <f>ROUND(Budget!I150,2)</f>
        <v>0</v>
      </c>
      <c r="AN119">
        <f t="shared" si="6"/>
        <v>0</v>
      </c>
      <c r="AO119">
        <f t="shared" si="7"/>
        <v>0</v>
      </c>
      <c r="AP119">
        <f t="shared" si="8"/>
        <v>0</v>
      </c>
      <c r="AQ119">
        <f t="shared" si="9"/>
        <v>0</v>
      </c>
      <c r="AR119">
        <f t="shared" si="10"/>
        <v>0</v>
      </c>
      <c r="AS119" s="208">
        <f>Budget!L150</f>
        <v>0</v>
      </c>
      <c r="AT119" s="208">
        <f>Budget!M150</f>
        <v>0</v>
      </c>
      <c r="AU119" s="208">
        <f>Budget!N150</f>
        <v>0</v>
      </c>
      <c r="AV119" s="208">
        <f>Budget!O150</f>
        <v>0</v>
      </c>
      <c r="AW119" s="208">
        <f>Budget!P150</f>
        <v>0</v>
      </c>
      <c r="BJ119">
        <f>Budget!$F$14</f>
        <v>1</v>
      </c>
    </row>
    <row r="120" spans="11:62" ht="15">
      <c r="K120">
        <f>'Goals and Objectives'!A123</f>
        <v>0</v>
      </c>
      <c r="L120">
        <f>'Goals and Objectives'!B123</f>
        <v>0</v>
      </c>
      <c r="M120">
        <f>'Goals and Objectives'!C123</f>
        <v>0</v>
      </c>
      <c r="N120">
        <f>'Goals and Objectives'!D123</f>
        <v>0</v>
      </c>
      <c r="O120">
        <f>'Goals and Objectives'!E123</f>
        <v>0</v>
      </c>
      <c r="P120">
        <f>'Final Results and Narrative'!F122</f>
        <v>0</v>
      </c>
      <c r="Q120">
        <f>'Final Results and Narrative'!G122</f>
        <v>0</v>
      </c>
      <c r="R120">
        <f>'Referrals (PCPP and LGL only)'!A121</f>
        <v>0</v>
      </c>
      <c r="S120">
        <f>'Referrals (PCPP and LGL only)'!B121</f>
        <v>0</v>
      </c>
      <c r="T120">
        <f>'Referrals (PCPP and LGL only)'!C121</f>
        <v>0</v>
      </c>
      <c r="U120">
        <f>'Referrals (PCPP and LGL only)'!D121</f>
        <v>0</v>
      </c>
      <c r="V120">
        <f>'Referrals (PCPP and LGL only)'!E121</f>
        <v>0</v>
      </c>
      <c r="W120">
        <f>'Referrals (PCPP and LGL only)'!F121</f>
        <v>0</v>
      </c>
      <c r="X120">
        <f>'Referrals (PCPP and LGL only)'!G121</f>
        <v>0</v>
      </c>
      <c r="Y120">
        <f>'Referrals (PCPP and LGL only)'!H121</f>
        <v>0</v>
      </c>
      <c r="Z120">
        <f>'Referrals (PCPP and LGL only)'!I121</f>
        <v>0</v>
      </c>
      <c r="AA120">
        <f>Timeline!D130</f>
        <v>0</v>
      </c>
      <c r="AB120">
        <f>Timeline!H130</f>
        <v>0</v>
      </c>
      <c r="AC120" t="str">
        <f>CONCATENATE(COUNTIF(Timeline!L130:AX130,"X")," "&amp;Timeline!$H$8)</f>
        <v>0 </v>
      </c>
      <c r="AD120">
        <f>Budget!H151</f>
        <v>0</v>
      </c>
      <c r="AE120" s="208">
        <f>ROUND(Budget!K151,1)</f>
        <v>0</v>
      </c>
      <c r="AF120">
        <f>Budget!F151</f>
        <v>0</v>
      </c>
      <c r="AH120" t="s">
        <v>261</v>
      </c>
      <c r="AI120" s="207">
        <f>Budget!J151</f>
        <v>0</v>
      </c>
      <c r="AJ120" s="208">
        <f>ROUND(Budget!I151,2)</f>
        <v>0</v>
      </c>
      <c r="AN120">
        <f t="shared" si="6"/>
        <v>0</v>
      </c>
      <c r="AO120">
        <f t="shared" si="7"/>
        <v>0</v>
      </c>
      <c r="AP120">
        <f t="shared" si="8"/>
        <v>0</v>
      </c>
      <c r="AQ120">
        <f t="shared" si="9"/>
        <v>0</v>
      </c>
      <c r="AR120">
        <f t="shared" si="10"/>
        <v>0</v>
      </c>
      <c r="AS120" s="208">
        <f>Budget!L151</f>
        <v>0</v>
      </c>
      <c r="AT120" s="208">
        <f>Budget!M151</f>
        <v>0</v>
      </c>
      <c r="AU120" s="208">
        <f>Budget!N151</f>
        <v>0</v>
      </c>
      <c r="AV120" s="208">
        <f>Budget!O151</f>
        <v>0</v>
      </c>
      <c r="AW120" s="208">
        <f>Budget!P151</f>
        <v>0</v>
      </c>
      <c r="BJ120">
        <f>Budget!$F$14</f>
        <v>1</v>
      </c>
    </row>
    <row r="121" spans="11:62" ht="15">
      <c r="K121">
        <f>'Goals and Objectives'!A124</f>
        <v>0</v>
      </c>
      <c r="L121">
        <f>'Goals and Objectives'!B124</f>
        <v>0</v>
      </c>
      <c r="M121">
        <f>'Goals and Objectives'!C124</f>
        <v>0</v>
      </c>
      <c r="N121">
        <f>'Goals and Objectives'!D124</f>
        <v>0</v>
      </c>
      <c r="O121">
        <f>'Goals and Objectives'!E124</f>
        <v>0</v>
      </c>
      <c r="P121">
        <f>'Final Results and Narrative'!F123</f>
        <v>0</v>
      </c>
      <c r="Q121">
        <f>'Final Results and Narrative'!G123</f>
        <v>0</v>
      </c>
      <c r="R121">
        <f>'Referrals (PCPP and LGL only)'!A122</f>
        <v>0</v>
      </c>
      <c r="S121">
        <f>'Referrals (PCPP and LGL only)'!B122</f>
        <v>0</v>
      </c>
      <c r="T121">
        <f>'Referrals (PCPP and LGL only)'!C122</f>
        <v>0</v>
      </c>
      <c r="U121">
        <f>'Referrals (PCPP and LGL only)'!D122</f>
        <v>0</v>
      </c>
      <c r="V121">
        <f>'Referrals (PCPP and LGL only)'!E122</f>
        <v>0</v>
      </c>
      <c r="W121">
        <f>'Referrals (PCPP and LGL only)'!F122</f>
        <v>0</v>
      </c>
      <c r="X121">
        <f>'Referrals (PCPP and LGL only)'!G122</f>
        <v>0</v>
      </c>
      <c r="Y121">
        <f>'Referrals (PCPP and LGL only)'!H122</f>
        <v>0</v>
      </c>
      <c r="Z121">
        <f>'Referrals (PCPP and LGL only)'!I122</f>
        <v>0</v>
      </c>
      <c r="AA121">
        <f>Timeline!D131</f>
        <v>0</v>
      </c>
      <c r="AB121">
        <f>Timeline!H131</f>
        <v>0</v>
      </c>
      <c r="AC121" t="str">
        <f>CONCATENATE(COUNTIF(Timeline!L131:AX131,"X")," "&amp;Timeline!$H$8)</f>
        <v>0 </v>
      </c>
      <c r="AD121">
        <f>Budget!H152</f>
        <v>0</v>
      </c>
      <c r="AE121" s="208">
        <f>ROUND(Budget!K152,1)</f>
        <v>0</v>
      </c>
      <c r="AF121">
        <f>Budget!F152</f>
        <v>0</v>
      </c>
      <c r="AH121" t="s">
        <v>261</v>
      </c>
      <c r="AI121" s="207">
        <f>Budget!J152</f>
        <v>0</v>
      </c>
      <c r="AJ121" s="208">
        <f>ROUND(Budget!I152,2)</f>
        <v>0</v>
      </c>
      <c r="AN121">
        <f t="shared" si="6"/>
        <v>0</v>
      </c>
      <c r="AO121">
        <f t="shared" si="7"/>
        <v>0</v>
      </c>
      <c r="AP121">
        <f t="shared" si="8"/>
        <v>0</v>
      </c>
      <c r="AQ121">
        <f t="shared" si="9"/>
        <v>0</v>
      </c>
      <c r="AR121">
        <f t="shared" si="10"/>
        <v>0</v>
      </c>
      <c r="AS121" s="208">
        <f>Budget!L152</f>
        <v>0</v>
      </c>
      <c r="AT121" s="208">
        <f>Budget!M152</f>
        <v>0</v>
      </c>
      <c r="AU121" s="208">
        <f>Budget!N152</f>
        <v>0</v>
      </c>
      <c r="AV121" s="208">
        <f>Budget!O152</f>
        <v>0</v>
      </c>
      <c r="AW121" s="208">
        <f>Budget!P152</f>
        <v>0</v>
      </c>
      <c r="BJ121">
        <f>Budget!$F$14</f>
        <v>1</v>
      </c>
    </row>
    <row r="122" spans="11:62" ht="15">
      <c r="K122">
        <f>'Goals and Objectives'!A125</f>
        <v>0</v>
      </c>
      <c r="L122">
        <f>'Goals and Objectives'!B125</f>
        <v>0</v>
      </c>
      <c r="M122">
        <f>'Goals and Objectives'!C125</f>
        <v>0</v>
      </c>
      <c r="N122">
        <f>'Goals and Objectives'!D125</f>
        <v>0</v>
      </c>
      <c r="O122">
        <f>'Goals and Objectives'!E125</f>
        <v>0</v>
      </c>
      <c r="P122">
        <f>'Final Results and Narrative'!F124</f>
        <v>0</v>
      </c>
      <c r="Q122">
        <f>'Final Results and Narrative'!G124</f>
        <v>0</v>
      </c>
      <c r="R122">
        <f>'Referrals (PCPP and LGL only)'!A123</f>
        <v>0</v>
      </c>
      <c r="S122">
        <f>'Referrals (PCPP and LGL only)'!B123</f>
        <v>0</v>
      </c>
      <c r="T122">
        <f>'Referrals (PCPP and LGL only)'!C123</f>
        <v>0</v>
      </c>
      <c r="U122">
        <f>'Referrals (PCPP and LGL only)'!D123</f>
        <v>0</v>
      </c>
      <c r="V122">
        <f>'Referrals (PCPP and LGL only)'!E123</f>
        <v>0</v>
      </c>
      <c r="W122">
        <f>'Referrals (PCPP and LGL only)'!F123</f>
        <v>0</v>
      </c>
      <c r="X122">
        <f>'Referrals (PCPP and LGL only)'!G123</f>
        <v>0</v>
      </c>
      <c r="Y122">
        <f>'Referrals (PCPP and LGL only)'!H123</f>
        <v>0</v>
      </c>
      <c r="Z122">
        <f>'Referrals (PCPP and LGL only)'!I123</f>
        <v>0</v>
      </c>
      <c r="AA122">
        <f>Timeline!D132</f>
        <v>0</v>
      </c>
      <c r="AB122">
        <f>Timeline!H132</f>
        <v>0</v>
      </c>
      <c r="AC122" t="str">
        <f>CONCATENATE(COUNTIF(Timeline!L132:AX132,"X")," "&amp;Timeline!$H$8)</f>
        <v>0 </v>
      </c>
      <c r="AD122">
        <f>Budget!H153</f>
        <v>0</v>
      </c>
      <c r="AE122" s="208">
        <f>ROUND(Budget!K153,1)</f>
        <v>0</v>
      </c>
      <c r="AF122">
        <f>Budget!F153</f>
        <v>0</v>
      </c>
      <c r="AH122" t="s">
        <v>261</v>
      </c>
      <c r="AI122" s="207">
        <f>Budget!J153</f>
        <v>0</v>
      </c>
      <c r="AJ122" s="208">
        <f>ROUND(Budget!I153,2)</f>
        <v>0</v>
      </c>
      <c r="AN122">
        <f t="shared" si="6"/>
        <v>0</v>
      </c>
      <c r="AO122">
        <f t="shared" si="7"/>
        <v>0</v>
      </c>
      <c r="AP122">
        <f t="shared" si="8"/>
        <v>0</v>
      </c>
      <c r="AQ122">
        <f t="shared" si="9"/>
        <v>0</v>
      </c>
      <c r="AR122">
        <f t="shared" si="10"/>
        <v>0</v>
      </c>
      <c r="AS122" s="208">
        <f>Budget!L153</f>
        <v>0</v>
      </c>
      <c r="AT122" s="208">
        <f>Budget!M153</f>
        <v>0</v>
      </c>
      <c r="AU122" s="208">
        <f>Budget!N153</f>
        <v>0</v>
      </c>
      <c r="AV122" s="208">
        <f>Budget!O153</f>
        <v>0</v>
      </c>
      <c r="AW122" s="208">
        <f>Budget!P153</f>
        <v>0</v>
      </c>
      <c r="BJ122">
        <f>Budget!$F$14</f>
        <v>1</v>
      </c>
    </row>
    <row r="123" spans="11:62" ht="15">
      <c r="K123">
        <f>'Goals and Objectives'!A126</f>
        <v>0</v>
      </c>
      <c r="L123">
        <f>'Goals and Objectives'!B126</f>
        <v>0</v>
      </c>
      <c r="M123">
        <f>'Goals and Objectives'!C126</f>
        <v>0</v>
      </c>
      <c r="N123">
        <f>'Goals and Objectives'!D126</f>
        <v>0</v>
      </c>
      <c r="O123">
        <f>'Goals and Objectives'!E126</f>
        <v>0</v>
      </c>
      <c r="P123">
        <f>'Final Results and Narrative'!F125</f>
        <v>0</v>
      </c>
      <c r="Q123">
        <f>'Final Results and Narrative'!G125</f>
        <v>0</v>
      </c>
      <c r="R123">
        <f>'Referrals (PCPP and LGL only)'!A124</f>
        <v>0</v>
      </c>
      <c r="S123">
        <f>'Referrals (PCPP and LGL only)'!B124</f>
        <v>0</v>
      </c>
      <c r="T123">
        <f>'Referrals (PCPP and LGL only)'!C124</f>
        <v>0</v>
      </c>
      <c r="U123">
        <f>'Referrals (PCPP and LGL only)'!D124</f>
        <v>0</v>
      </c>
      <c r="V123">
        <f>'Referrals (PCPP and LGL only)'!E124</f>
        <v>0</v>
      </c>
      <c r="W123">
        <f>'Referrals (PCPP and LGL only)'!F124</f>
        <v>0</v>
      </c>
      <c r="X123">
        <f>'Referrals (PCPP and LGL only)'!G124</f>
        <v>0</v>
      </c>
      <c r="Y123">
        <f>'Referrals (PCPP and LGL only)'!H124</f>
        <v>0</v>
      </c>
      <c r="Z123">
        <f>'Referrals (PCPP and LGL only)'!I124</f>
        <v>0</v>
      </c>
      <c r="AA123">
        <f>Timeline!D133</f>
        <v>0</v>
      </c>
      <c r="AB123">
        <f>Timeline!H133</f>
        <v>0</v>
      </c>
      <c r="AC123" t="str">
        <f>CONCATENATE(COUNTIF(Timeline!L133:AX133,"X")," "&amp;Timeline!$H$8)</f>
        <v>0 </v>
      </c>
      <c r="AD123">
        <f>Budget!H154</f>
        <v>0</v>
      </c>
      <c r="AE123" s="208">
        <f>ROUND(Budget!K154,1)</f>
        <v>0</v>
      </c>
      <c r="AF123">
        <f>Budget!F154</f>
        <v>0</v>
      </c>
      <c r="AH123" t="s">
        <v>261</v>
      </c>
      <c r="AI123" s="207">
        <f>Budget!J154</f>
        <v>0</v>
      </c>
      <c r="AJ123" s="208">
        <f>ROUND(Budget!I154,2)</f>
        <v>0</v>
      </c>
      <c r="AN123">
        <f t="shared" si="6"/>
        <v>0</v>
      </c>
      <c r="AO123">
        <f t="shared" si="7"/>
        <v>0</v>
      </c>
      <c r="AP123">
        <f t="shared" si="8"/>
        <v>0</v>
      </c>
      <c r="AQ123">
        <f t="shared" si="9"/>
        <v>0</v>
      </c>
      <c r="AR123">
        <f t="shared" si="10"/>
        <v>0</v>
      </c>
      <c r="AS123" s="208">
        <f>Budget!L154</f>
        <v>0</v>
      </c>
      <c r="AT123" s="208">
        <f>Budget!M154</f>
        <v>0</v>
      </c>
      <c r="AU123" s="208">
        <f>Budget!N154</f>
        <v>0</v>
      </c>
      <c r="AV123" s="208">
        <f>Budget!O154</f>
        <v>0</v>
      </c>
      <c r="AW123" s="208">
        <f>Budget!P154</f>
        <v>0</v>
      </c>
      <c r="BJ123">
        <f>Budget!$F$14</f>
        <v>1</v>
      </c>
    </row>
    <row r="124" spans="11:62" ht="15">
      <c r="K124">
        <f>'Goals and Objectives'!A127</f>
        <v>0</v>
      </c>
      <c r="L124">
        <f>'Goals and Objectives'!B127</f>
        <v>0</v>
      </c>
      <c r="M124">
        <f>'Goals and Objectives'!C127</f>
        <v>0</v>
      </c>
      <c r="N124">
        <f>'Goals and Objectives'!D127</f>
        <v>0</v>
      </c>
      <c r="O124">
        <f>'Goals and Objectives'!E127</f>
        <v>0</v>
      </c>
      <c r="P124">
        <f>'Final Results and Narrative'!F126</f>
        <v>0</v>
      </c>
      <c r="Q124">
        <f>'Final Results and Narrative'!G126</f>
        <v>0</v>
      </c>
      <c r="R124">
        <f>'Referrals (PCPP and LGL only)'!A125</f>
        <v>0</v>
      </c>
      <c r="S124">
        <f>'Referrals (PCPP and LGL only)'!B125</f>
        <v>0</v>
      </c>
      <c r="T124">
        <f>'Referrals (PCPP and LGL only)'!C125</f>
        <v>0</v>
      </c>
      <c r="U124">
        <f>'Referrals (PCPP and LGL only)'!D125</f>
        <v>0</v>
      </c>
      <c r="V124">
        <f>'Referrals (PCPP and LGL only)'!E125</f>
        <v>0</v>
      </c>
      <c r="W124">
        <f>'Referrals (PCPP and LGL only)'!F125</f>
        <v>0</v>
      </c>
      <c r="X124">
        <f>'Referrals (PCPP and LGL only)'!G125</f>
        <v>0</v>
      </c>
      <c r="Y124">
        <f>'Referrals (PCPP and LGL only)'!H125</f>
        <v>0</v>
      </c>
      <c r="Z124">
        <f>'Referrals (PCPP and LGL only)'!I125</f>
        <v>0</v>
      </c>
      <c r="AA124">
        <f>Timeline!D134</f>
        <v>0</v>
      </c>
      <c r="AB124">
        <f>Timeline!H134</f>
        <v>0</v>
      </c>
      <c r="AC124" t="str">
        <f>CONCATENATE(COUNTIF(Timeline!L134:AX134,"X")," "&amp;Timeline!$H$8)</f>
        <v>0 </v>
      </c>
      <c r="AD124">
        <f>Budget!H155</f>
        <v>0</v>
      </c>
      <c r="AE124" s="208">
        <f>ROUND(Budget!K155,1)</f>
        <v>0</v>
      </c>
      <c r="AF124">
        <f>Budget!F155</f>
        <v>0</v>
      </c>
      <c r="AH124" t="s">
        <v>261</v>
      </c>
      <c r="AI124" s="207">
        <f>Budget!J155</f>
        <v>0</v>
      </c>
      <c r="AJ124" s="208">
        <f>ROUND(Budget!I155,2)</f>
        <v>0</v>
      </c>
      <c r="AN124">
        <f t="shared" si="6"/>
        <v>0</v>
      </c>
      <c r="AO124">
        <f t="shared" si="7"/>
        <v>0</v>
      </c>
      <c r="AP124">
        <f t="shared" si="8"/>
        <v>0</v>
      </c>
      <c r="AQ124">
        <f t="shared" si="9"/>
        <v>0</v>
      </c>
      <c r="AR124">
        <f t="shared" si="10"/>
        <v>0</v>
      </c>
      <c r="AS124" s="208">
        <f>Budget!L155</f>
        <v>0</v>
      </c>
      <c r="AT124" s="208">
        <f>Budget!M155</f>
        <v>0</v>
      </c>
      <c r="AU124" s="208">
        <f>Budget!N155</f>
        <v>0</v>
      </c>
      <c r="AV124" s="208">
        <f>Budget!O155</f>
        <v>0</v>
      </c>
      <c r="AW124" s="208">
        <f>Budget!P155</f>
        <v>0</v>
      </c>
      <c r="BJ124">
        <f>Budget!$F$14</f>
        <v>1</v>
      </c>
    </row>
    <row r="125" spans="11:62" ht="15">
      <c r="K125">
        <f>'Goals and Objectives'!A128</f>
        <v>0</v>
      </c>
      <c r="L125">
        <f>'Goals and Objectives'!B128</f>
        <v>0</v>
      </c>
      <c r="M125">
        <f>'Goals and Objectives'!C128</f>
        <v>0</v>
      </c>
      <c r="N125">
        <f>'Goals and Objectives'!D128</f>
        <v>0</v>
      </c>
      <c r="O125">
        <f>'Goals and Objectives'!E128</f>
        <v>0</v>
      </c>
      <c r="P125">
        <f>'Final Results and Narrative'!F127</f>
        <v>0</v>
      </c>
      <c r="Q125">
        <f>'Final Results and Narrative'!G127</f>
        <v>0</v>
      </c>
      <c r="R125">
        <f>'Referrals (PCPP and LGL only)'!A126</f>
        <v>0</v>
      </c>
      <c r="S125">
        <f>'Referrals (PCPP and LGL only)'!B126</f>
        <v>0</v>
      </c>
      <c r="T125">
        <f>'Referrals (PCPP and LGL only)'!C126</f>
        <v>0</v>
      </c>
      <c r="U125">
        <f>'Referrals (PCPP and LGL only)'!D126</f>
        <v>0</v>
      </c>
      <c r="V125">
        <f>'Referrals (PCPP and LGL only)'!E126</f>
        <v>0</v>
      </c>
      <c r="W125">
        <f>'Referrals (PCPP and LGL only)'!F126</f>
        <v>0</v>
      </c>
      <c r="X125">
        <f>'Referrals (PCPP and LGL only)'!G126</f>
        <v>0</v>
      </c>
      <c r="Y125">
        <f>'Referrals (PCPP and LGL only)'!H126</f>
        <v>0</v>
      </c>
      <c r="Z125">
        <f>'Referrals (PCPP and LGL only)'!I126</f>
        <v>0</v>
      </c>
      <c r="AA125">
        <f>Timeline!D135</f>
        <v>0</v>
      </c>
      <c r="AB125">
        <f>Timeline!H135</f>
        <v>0</v>
      </c>
      <c r="AC125" t="str">
        <f>CONCATENATE(COUNTIF(Timeline!L135:AX135,"X")," "&amp;Timeline!$H$8)</f>
        <v>0 </v>
      </c>
      <c r="AD125">
        <f>Budget!H156</f>
        <v>0</v>
      </c>
      <c r="AE125" s="208">
        <f>ROUND(Budget!K156,1)</f>
        <v>0</v>
      </c>
      <c r="AF125">
        <f>Budget!F156</f>
        <v>0</v>
      </c>
      <c r="AH125" t="s">
        <v>261</v>
      </c>
      <c r="AI125" s="207">
        <f>Budget!J156</f>
        <v>0</v>
      </c>
      <c r="AJ125" s="208">
        <f>ROUND(Budget!I156,2)</f>
        <v>0</v>
      </c>
      <c r="AN125">
        <f t="shared" si="6"/>
        <v>0</v>
      </c>
      <c r="AO125">
        <f t="shared" si="7"/>
        <v>0</v>
      </c>
      <c r="AP125">
        <f t="shared" si="8"/>
        <v>0</v>
      </c>
      <c r="AQ125">
        <f t="shared" si="9"/>
        <v>0</v>
      </c>
      <c r="AR125">
        <f t="shared" si="10"/>
        <v>0</v>
      </c>
      <c r="AS125" s="208">
        <f>Budget!L156</f>
        <v>0</v>
      </c>
      <c r="AT125" s="208">
        <f>Budget!M156</f>
        <v>0</v>
      </c>
      <c r="AU125" s="208">
        <f>Budget!N156</f>
        <v>0</v>
      </c>
      <c r="AV125" s="208">
        <f>Budget!O156</f>
        <v>0</v>
      </c>
      <c r="AW125" s="208">
        <f>Budget!P156</f>
        <v>0</v>
      </c>
      <c r="BJ125">
        <f>Budget!$F$14</f>
        <v>1</v>
      </c>
    </row>
    <row r="126" spans="11:62" ht="15">
      <c r="K126">
        <f>'Goals and Objectives'!A129</f>
        <v>0</v>
      </c>
      <c r="L126">
        <f>'Goals and Objectives'!B129</f>
        <v>0</v>
      </c>
      <c r="M126">
        <f>'Goals and Objectives'!C129</f>
        <v>0</v>
      </c>
      <c r="N126">
        <f>'Goals and Objectives'!D129</f>
        <v>0</v>
      </c>
      <c r="O126">
        <f>'Goals and Objectives'!E129</f>
        <v>0</v>
      </c>
      <c r="P126">
        <f>'Final Results and Narrative'!F128</f>
        <v>0</v>
      </c>
      <c r="Q126">
        <f>'Final Results and Narrative'!G128</f>
        <v>0</v>
      </c>
      <c r="R126">
        <f>'Referrals (PCPP and LGL only)'!A127</f>
        <v>0</v>
      </c>
      <c r="S126">
        <f>'Referrals (PCPP and LGL only)'!B127</f>
        <v>0</v>
      </c>
      <c r="T126">
        <f>'Referrals (PCPP and LGL only)'!C127</f>
        <v>0</v>
      </c>
      <c r="U126">
        <f>'Referrals (PCPP and LGL only)'!D127</f>
        <v>0</v>
      </c>
      <c r="V126">
        <f>'Referrals (PCPP and LGL only)'!E127</f>
        <v>0</v>
      </c>
      <c r="W126">
        <f>'Referrals (PCPP and LGL only)'!F127</f>
        <v>0</v>
      </c>
      <c r="X126">
        <f>'Referrals (PCPP and LGL only)'!G127</f>
        <v>0</v>
      </c>
      <c r="Y126">
        <f>'Referrals (PCPP and LGL only)'!H127</f>
        <v>0</v>
      </c>
      <c r="Z126">
        <f>'Referrals (PCPP and LGL only)'!I127</f>
        <v>0</v>
      </c>
      <c r="AA126">
        <f>Timeline!D136</f>
        <v>0</v>
      </c>
      <c r="AB126">
        <f>Timeline!H136</f>
        <v>0</v>
      </c>
      <c r="AC126" t="str">
        <f>CONCATENATE(COUNTIF(Timeline!L136:AX136,"X")," "&amp;Timeline!$H$8)</f>
        <v>0 </v>
      </c>
      <c r="AD126">
        <f>Budget!H157</f>
        <v>0</v>
      </c>
      <c r="AE126" s="208">
        <f>ROUND(Budget!K157,1)</f>
        <v>0</v>
      </c>
      <c r="AF126">
        <f>Budget!F157</f>
        <v>0</v>
      </c>
      <c r="AH126" t="s">
        <v>261</v>
      </c>
      <c r="AI126" s="207">
        <f>Budget!J157</f>
        <v>0</v>
      </c>
      <c r="AJ126" s="208">
        <f>ROUND(Budget!I157,2)</f>
        <v>0</v>
      </c>
      <c r="AN126">
        <f t="shared" si="6"/>
        <v>0</v>
      </c>
      <c r="AO126">
        <f t="shared" si="7"/>
        <v>0</v>
      </c>
      <c r="AP126">
        <f t="shared" si="8"/>
        <v>0</v>
      </c>
      <c r="AQ126">
        <f t="shared" si="9"/>
        <v>0</v>
      </c>
      <c r="AR126">
        <f t="shared" si="10"/>
        <v>0</v>
      </c>
      <c r="AS126" s="208">
        <f>Budget!L157</f>
        <v>0</v>
      </c>
      <c r="AT126" s="208">
        <f>Budget!M157</f>
        <v>0</v>
      </c>
      <c r="AU126" s="208">
        <f>Budget!N157</f>
        <v>0</v>
      </c>
      <c r="AV126" s="208">
        <f>Budget!O157</f>
        <v>0</v>
      </c>
      <c r="AW126" s="208">
        <f>Budget!P157</f>
        <v>0</v>
      </c>
      <c r="BJ126">
        <f>Budget!$F$14</f>
        <v>1</v>
      </c>
    </row>
    <row r="127" spans="11:62" ht="15">
      <c r="K127">
        <f>'Goals and Objectives'!A130</f>
        <v>0</v>
      </c>
      <c r="L127">
        <f>'Goals and Objectives'!B130</f>
        <v>0</v>
      </c>
      <c r="M127">
        <f>'Goals and Objectives'!C130</f>
        <v>0</v>
      </c>
      <c r="N127">
        <f>'Goals and Objectives'!D130</f>
        <v>0</v>
      </c>
      <c r="O127">
        <f>'Goals and Objectives'!E130</f>
        <v>0</v>
      </c>
      <c r="P127">
        <f>'Final Results and Narrative'!F129</f>
        <v>0</v>
      </c>
      <c r="Q127">
        <f>'Final Results and Narrative'!G129</f>
        <v>0</v>
      </c>
      <c r="R127">
        <f>'Referrals (PCPP and LGL only)'!A128</f>
        <v>0</v>
      </c>
      <c r="S127">
        <f>'Referrals (PCPP and LGL only)'!B128</f>
        <v>0</v>
      </c>
      <c r="T127">
        <f>'Referrals (PCPP and LGL only)'!C128</f>
        <v>0</v>
      </c>
      <c r="U127">
        <f>'Referrals (PCPP and LGL only)'!D128</f>
        <v>0</v>
      </c>
      <c r="V127">
        <f>'Referrals (PCPP and LGL only)'!E128</f>
        <v>0</v>
      </c>
      <c r="W127">
        <f>'Referrals (PCPP and LGL only)'!F128</f>
        <v>0</v>
      </c>
      <c r="X127">
        <f>'Referrals (PCPP and LGL only)'!G128</f>
        <v>0</v>
      </c>
      <c r="Y127">
        <f>'Referrals (PCPP and LGL only)'!H128</f>
        <v>0</v>
      </c>
      <c r="Z127">
        <f>'Referrals (PCPP and LGL only)'!I128</f>
        <v>0</v>
      </c>
      <c r="AA127">
        <f>Timeline!D137</f>
        <v>0</v>
      </c>
      <c r="AB127">
        <f>Timeline!H137</f>
        <v>0</v>
      </c>
      <c r="AC127" t="str">
        <f>CONCATENATE(COUNTIF(Timeline!L137:AX137,"X")," "&amp;Timeline!$H$8)</f>
        <v>0 </v>
      </c>
      <c r="AD127">
        <f>Budget!H158</f>
        <v>0</v>
      </c>
      <c r="AE127" s="208">
        <f>ROUND(Budget!K158,1)</f>
        <v>0</v>
      </c>
      <c r="AF127">
        <f>Budget!F158</f>
        <v>0</v>
      </c>
      <c r="AH127" t="s">
        <v>261</v>
      </c>
      <c r="AI127" s="207">
        <f>Budget!J158</f>
        <v>0</v>
      </c>
      <c r="AJ127" s="208">
        <f>ROUND(Budget!I158,2)</f>
        <v>0</v>
      </c>
      <c r="AN127">
        <f t="shared" si="6"/>
        <v>0</v>
      </c>
      <c r="AO127">
        <f t="shared" si="7"/>
        <v>0</v>
      </c>
      <c r="AP127">
        <f t="shared" si="8"/>
        <v>0</v>
      </c>
      <c r="AQ127">
        <f t="shared" si="9"/>
        <v>0</v>
      </c>
      <c r="AR127">
        <f t="shared" si="10"/>
        <v>0</v>
      </c>
      <c r="AS127" s="208">
        <f>Budget!L158</f>
        <v>0</v>
      </c>
      <c r="AT127" s="208">
        <f>Budget!M158</f>
        <v>0</v>
      </c>
      <c r="AU127" s="208">
        <f>Budget!N158</f>
        <v>0</v>
      </c>
      <c r="AV127" s="208">
        <f>Budget!O158</f>
        <v>0</v>
      </c>
      <c r="AW127" s="208">
        <f>Budget!P158</f>
        <v>0</v>
      </c>
      <c r="BJ127">
        <f>Budget!$F$14</f>
        <v>1</v>
      </c>
    </row>
    <row r="128" spans="11:62" ht="15">
      <c r="K128">
        <f>'Goals and Objectives'!A131</f>
        <v>0</v>
      </c>
      <c r="L128">
        <f>'Goals and Objectives'!B131</f>
        <v>0</v>
      </c>
      <c r="M128">
        <f>'Goals and Objectives'!C131</f>
        <v>0</v>
      </c>
      <c r="N128">
        <f>'Goals and Objectives'!D131</f>
        <v>0</v>
      </c>
      <c r="O128">
        <f>'Goals and Objectives'!E131</f>
        <v>0</v>
      </c>
      <c r="P128">
        <f>'Final Results and Narrative'!F130</f>
        <v>0</v>
      </c>
      <c r="Q128">
        <f>'Final Results and Narrative'!G130</f>
        <v>0</v>
      </c>
      <c r="R128">
        <f>'Referrals (PCPP and LGL only)'!A129</f>
        <v>0</v>
      </c>
      <c r="S128">
        <f>'Referrals (PCPP and LGL only)'!B129</f>
        <v>0</v>
      </c>
      <c r="T128">
        <f>'Referrals (PCPP and LGL only)'!C129</f>
        <v>0</v>
      </c>
      <c r="U128">
        <f>'Referrals (PCPP and LGL only)'!D129</f>
        <v>0</v>
      </c>
      <c r="V128">
        <f>'Referrals (PCPP and LGL only)'!E129</f>
        <v>0</v>
      </c>
      <c r="W128">
        <f>'Referrals (PCPP and LGL only)'!F129</f>
        <v>0</v>
      </c>
      <c r="X128">
        <f>'Referrals (PCPP and LGL only)'!G129</f>
        <v>0</v>
      </c>
      <c r="Y128">
        <f>'Referrals (PCPP and LGL only)'!H129</f>
        <v>0</v>
      </c>
      <c r="Z128">
        <f>'Referrals (PCPP and LGL only)'!I129</f>
        <v>0</v>
      </c>
      <c r="AA128">
        <f>Timeline!D138</f>
        <v>0</v>
      </c>
      <c r="AB128">
        <f>Timeline!H138</f>
        <v>0</v>
      </c>
      <c r="AC128" t="str">
        <f>CONCATENATE(COUNTIF(Timeline!L138:AX138,"X")," "&amp;Timeline!$H$8)</f>
        <v>0 </v>
      </c>
      <c r="AD128">
        <f>Budget!H159</f>
        <v>0</v>
      </c>
      <c r="AE128" s="208">
        <f>ROUND(Budget!K159,1)</f>
        <v>0</v>
      </c>
      <c r="AF128">
        <f>Budget!F159</f>
        <v>0</v>
      </c>
      <c r="AH128" t="s">
        <v>261</v>
      </c>
      <c r="AI128" s="207">
        <f>Budget!J159</f>
        <v>0</v>
      </c>
      <c r="AJ128" s="208">
        <f>ROUND(Budget!I159,2)</f>
        <v>0</v>
      </c>
      <c r="AN128">
        <f t="shared" si="6"/>
        <v>0</v>
      </c>
      <c r="AO128">
        <f t="shared" si="7"/>
        <v>0</v>
      </c>
      <c r="AP128">
        <f t="shared" si="8"/>
        <v>0</v>
      </c>
      <c r="AQ128">
        <f t="shared" si="9"/>
        <v>0</v>
      </c>
      <c r="AR128">
        <f t="shared" si="10"/>
        <v>0</v>
      </c>
      <c r="AS128" s="208">
        <f>Budget!L159</f>
        <v>0</v>
      </c>
      <c r="AT128" s="208">
        <f>Budget!M159</f>
        <v>0</v>
      </c>
      <c r="AU128" s="208">
        <f>Budget!N159</f>
        <v>0</v>
      </c>
      <c r="AV128" s="208">
        <f>Budget!O159</f>
        <v>0</v>
      </c>
      <c r="AW128" s="208">
        <f>Budget!P159</f>
        <v>0</v>
      </c>
      <c r="BJ128">
        <f>Budget!$F$14</f>
        <v>1</v>
      </c>
    </row>
    <row r="129" spans="11:62" ht="15">
      <c r="K129">
        <f>'Goals and Objectives'!A132</f>
        <v>0</v>
      </c>
      <c r="L129">
        <f>'Goals and Objectives'!B132</f>
        <v>0</v>
      </c>
      <c r="M129">
        <f>'Goals and Objectives'!C132</f>
        <v>0</v>
      </c>
      <c r="N129">
        <f>'Goals and Objectives'!D132</f>
        <v>0</v>
      </c>
      <c r="O129">
        <f>'Goals and Objectives'!E132</f>
        <v>0</v>
      </c>
      <c r="P129">
        <f>'Final Results and Narrative'!F131</f>
        <v>0</v>
      </c>
      <c r="Q129">
        <f>'Final Results and Narrative'!G131</f>
        <v>0</v>
      </c>
      <c r="R129">
        <f>'Referrals (PCPP and LGL only)'!A130</f>
        <v>0</v>
      </c>
      <c r="S129">
        <f>'Referrals (PCPP and LGL only)'!B130</f>
        <v>0</v>
      </c>
      <c r="T129">
        <f>'Referrals (PCPP and LGL only)'!C130</f>
        <v>0</v>
      </c>
      <c r="U129">
        <f>'Referrals (PCPP and LGL only)'!D130</f>
        <v>0</v>
      </c>
      <c r="V129">
        <f>'Referrals (PCPP and LGL only)'!E130</f>
        <v>0</v>
      </c>
      <c r="W129">
        <f>'Referrals (PCPP and LGL only)'!F130</f>
        <v>0</v>
      </c>
      <c r="X129">
        <f>'Referrals (PCPP and LGL only)'!G130</f>
        <v>0</v>
      </c>
      <c r="Y129">
        <f>'Referrals (PCPP and LGL only)'!H130</f>
        <v>0</v>
      </c>
      <c r="Z129">
        <f>'Referrals (PCPP and LGL only)'!I130</f>
        <v>0</v>
      </c>
      <c r="AA129">
        <f>Timeline!D139</f>
        <v>0</v>
      </c>
      <c r="AB129">
        <f>Timeline!H139</f>
        <v>0</v>
      </c>
      <c r="AC129" t="str">
        <f>CONCATENATE(COUNTIF(Timeline!L139:AX139,"X")," "&amp;Timeline!$H$8)</f>
        <v>0 </v>
      </c>
      <c r="AD129">
        <f>Budget!H160</f>
        <v>0</v>
      </c>
      <c r="AE129" s="208">
        <f>ROUND(Budget!K160,1)</f>
        <v>0</v>
      </c>
      <c r="AF129">
        <f>Budget!F160</f>
        <v>0</v>
      </c>
      <c r="AH129" t="s">
        <v>261</v>
      </c>
      <c r="AI129" s="207">
        <f>Budget!J160</f>
        <v>0</v>
      </c>
      <c r="AJ129" s="208">
        <f>ROUND(Budget!I160,2)</f>
        <v>0</v>
      </c>
      <c r="AN129">
        <f t="shared" si="6"/>
        <v>0</v>
      </c>
      <c r="AO129">
        <f t="shared" si="7"/>
        <v>0</v>
      </c>
      <c r="AP129">
        <f t="shared" si="8"/>
        <v>0</v>
      </c>
      <c r="AQ129">
        <f t="shared" si="9"/>
        <v>0</v>
      </c>
      <c r="AR129">
        <f t="shared" si="10"/>
        <v>0</v>
      </c>
      <c r="AS129" s="208">
        <f>Budget!L160</f>
        <v>0</v>
      </c>
      <c r="AT129" s="208">
        <f>Budget!M160</f>
        <v>0</v>
      </c>
      <c r="AU129" s="208">
        <f>Budget!N160</f>
        <v>0</v>
      </c>
      <c r="AV129" s="208">
        <f>Budget!O160</f>
        <v>0</v>
      </c>
      <c r="AW129" s="208">
        <f>Budget!P160</f>
        <v>0</v>
      </c>
      <c r="BJ129">
        <f>Budget!$F$14</f>
        <v>1</v>
      </c>
    </row>
    <row r="130" spans="11:62" ht="15">
      <c r="K130">
        <f>'Goals and Objectives'!A133</f>
        <v>0</v>
      </c>
      <c r="L130">
        <f>'Goals and Objectives'!B133</f>
        <v>0</v>
      </c>
      <c r="M130">
        <f>'Goals and Objectives'!C133</f>
        <v>0</v>
      </c>
      <c r="N130">
        <f>'Goals and Objectives'!D133</f>
        <v>0</v>
      </c>
      <c r="O130">
        <f>'Goals and Objectives'!E133</f>
        <v>0</v>
      </c>
      <c r="P130">
        <f>'Final Results and Narrative'!F132</f>
        <v>0</v>
      </c>
      <c r="Q130">
        <f>'Final Results and Narrative'!G132</f>
        <v>0</v>
      </c>
      <c r="R130">
        <f>'Referrals (PCPP and LGL only)'!A131</f>
        <v>0</v>
      </c>
      <c r="S130">
        <f>'Referrals (PCPP and LGL only)'!B131</f>
        <v>0</v>
      </c>
      <c r="T130">
        <f>'Referrals (PCPP and LGL only)'!C131</f>
        <v>0</v>
      </c>
      <c r="U130">
        <f>'Referrals (PCPP and LGL only)'!D131</f>
        <v>0</v>
      </c>
      <c r="V130">
        <f>'Referrals (PCPP and LGL only)'!E131</f>
        <v>0</v>
      </c>
      <c r="W130">
        <f>'Referrals (PCPP and LGL only)'!F131</f>
        <v>0</v>
      </c>
      <c r="X130">
        <f>'Referrals (PCPP and LGL only)'!G131</f>
        <v>0</v>
      </c>
      <c r="Y130">
        <f>'Referrals (PCPP and LGL only)'!H131</f>
        <v>0</v>
      </c>
      <c r="Z130">
        <f>'Referrals (PCPP and LGL only)'!I131</f>
        <v>0</v>
      </c>
      <c r="AA130">
        <f>Timeline!D140</f>
        <v>0</v>
      </c>
      <c r="AB130">
        <f>Timeline!H140</f>
        <v>0</v>
      </c>
      <c r="AC130" t="str">
        <f>CONCATENATE(COUNTIF(Timeline!L140:AX140,"X")," "&amp;Timeline!$H$8)</f>
        <v>0 </v>
      </c>
      <c r="AD130">
        <f>Budget!H161</f>
        <v>0</v>
      </c>
      <c r="AE130" s="208">
        <f>ROUND(Budget!K161,1)</f>
        <v>0</v>
      </c>
      <c r="AF130">
        <f>Budget!F161</f>
        <v>0</v>
      </c>
      <c r="AH130" t="s">
        <v>261</v>
      </c>
      <c r="AI130" s="207">
        <f>Budget!J161</f>
        <v>0</v>
      </c>
      <c r="AJ130" s="208">
        <f>ROUND(Budget!I161,2)</f>
        <v>0</v>
      </c>
      <c r="AN130">
        <f t="shared" si="6"/>
        <v>0</v>
      </c>
      <c r="AO130">
        <f t="shared" si="7"/>
        <v>0</v>
      </c>
      <c r="AP130">
        <f t="shared" si="8"/>
        <v>0</v>
      </c>
      <c r="AQ130">
        <f t="shared" si="9"/>
        <v>0</v>
      </c>
      <c r="AR130">
        <f t="shared" si="10"/>
        <v>0</v>
      </c>
      <c r="AS130" s="208">
        <f>Budget!L161</f>
        <v>0</v>
      </c>
      <c r="AT130" s="208">
        <f>Budget!M161</f>
        <v>0</v>
      </c>
      <c r="AU130" s="208">
        <f>Budget!N161</f>
        <v>0</v>
      </c>
      <c r="AV130" s="208">
        <f>Budget!O161</f>
        <v>0</v>
      </c>
      <c r="AW130" s="208">
        <f>Budget!P161</f>
        <v>0</v>
      </c>
      <c r="BJ130">
        <f>Budget!$F$14</f>
        <v>1</v>
      </c>
    </row>
    <row r="131" spans="11:62" ht="15">
      <c r="K131">
        <f>'Goals and Objectives'!A134</f>
        <v>0</v>
      </c>
      <c r="L131">
        <f>'Goals and Objectives'!B134</f>
        <v>0</v>
      </c>
      <c r="M131">
        <f>'Goals and Objectives'!C134</f>
        <v>0</v>
      </c>
      <c r="N131">
        <f>'Goals and Objectives'!D134</f>
        <v>0</v>
      </c>
      <c r="O131">
        <f>'Goals and Objectives'!E134</f>
        <v>0</v>
      </c>
      <c r="P131">
        <f>'Final Results and Narrative'!F133</f>
        <v>0</v>
      </c>
      <c r="Q131">
        <f>'Final Results and Narrative'!G133</f>
        <v>0</v>
      </c>
      <c r="R131">
        <f>'Referrals (PCPP and LGL only)'!A132</f>
        <v>0</v>
      </c>
      <c r="S131">
        <f>'Referrals (PCPP and LGL only)'!B132</f>
        <v>0</v>
      </c>
      <c r="T131">
        <f>'Referrals (PCPP and LGL only)'!C132</f>
        <v>0</v>
      </c>
      <c r="U131">
        <f>'Referrals (PCPP and LGL only)'!D132</f>
        <v>0</v>
      </c>
      <c r="V131">
        <f>'Referrals (PCPP and LGL only)'!E132</f>
        <v>0</v>
      </c>
      <c r="W131">
        <f>'Referrals (PCPP and LGL only)'!F132</f>
        <v>0</v>
      </c>
      <c r="X131">
        <f>'Referrals (PCPP and LGL only)'!G132</f>
        <v>0</v>
      </c>
      <c r="Y131">
        <f>'Referrals (PCPP and LGL only)'!H132</f>
        <v>0</v>
      </c>
      <c r="Z131">
        <f>'Referrals (PCPP and LGL only)'!I132</f>
        <v>0</v>
      </c>
      <c r="AA131">
        <f>Timeline!D141</f>
        <v>0</v>
      </c>
      <c r="AB131">
        <f>Timeline!H141</f>
        <v>0</v>
      </c>
      <c r="AC131" t="str">
        <f>CONCATENATE(COUNTIF(Timeline!L141:AX141,"X")," "&amp;Timeline!$H$8)</f>
        <v>0 </v>
      </c>
      <c r="AD131">
        <f>Budget!H162</f>
        <v>0</v>
      </c>
      <c r="AE131" s="208">
        <f>ROUND(Budget!K162,1)</f>
        <v>0</v>
      </c>
      <c r="AF131">
        <f>Budget!F162</f>
        <v>0</v>
      </c>
      <c r="AH131" t="s">
        <v>261</v>
      </c>
      <c r="AI131" s="207">
        <f>Budget!J162</f>
        <v>0</v>
      </c>
      <c r="AJ131" s="208">
        <f>ROUND(Budget!I162,2)</f>
        <v>0</v>
      </c>
      <c r="AN131">
        <f aca="true" t="shared" si="11" ref="AN131:AN194">AS131/$BJ131</f>
        <v>0</v>
      </c>
      <c r="AO131">
        <f aca="true" t="shared" si="12" ref="AO131:AO194">AT131/$BJ131</f>
        <v>0</v>
      </c>
      <c r="AP131">
        <f aca="true" t="shared" si="13" ref="AP131:AP194">AU131/$BJ131</f>
        <v>0</v>
      </c>
      <c r="AQ131">
        <f aca="true" t="shared" si="14" ref="AQ131:AQ194">AV131/$BJ131</f>
        <v>0</v>
      </c>
      <c r="AR131">
        <f aca="true" t="shared" si="15" ref="AR131:AR194">AW131/$BJ131</f>
        <v>0</v>
      </c>
      <c r="AS131" s="208">
        <f>Budget!L162</f>
        <v>0</v>
      </c>
      <c r="AT131" s="208">
        <f>Budget!M162</f>
        <v>0</v>
      </c>
      <c r="AU131" s="208">
        <f>Budget!N162</f>
        <v>0</v>
      </c>
      <c r="AV131" s="208">
        <f>Budget!O162</f>
        <v>0</v>
      </c>
      <c r="AW131" s="208">
        <f>Budget!P162</f>
        <v>0</v>
      </c>
      <c r="BJ131">
        <f>Budget!$F$14</f>
        <v>1</v>
      </c>
    </row>
    <row r="132" spans="11:62" ht="15">
      <c r="K132">
        <f>'Goals and Objectives'!A135</f>
        <v>0</v>
      </c>
      <c r="L132">
        <f>'Goals and Objectives'!B135</f>
        <v>0</v>
      </c>
      <c r="M132">
        <f>'Goals and Objectives'!C135</f>
        <v>0</v>
      </c>
      <c r="N132">
        <f>'Goals and Objectives'!D135</f>
        <v>0</v>
      </c>
      <c r="O132">
        <f>'Goals and Objectives'!E135</f>
        <v>0</v>
      </c>
      <c r="P132">
        <f>'Final Results and Narrative'!F134</f>
        <v>0</v>
      </c>
      <c r="Q132">
        <f>'Final Results and Narrative'!G134</f>
        <v>0</v>
      </c>
      <c r="R132">
        <f>'Referrals (PCPP and LGL only)'!A133</f>
        <v>0</v>
      </c>
      <c r="S132">
        <f>'Referrals (PCPP and LGL only)'!B133</f>
        <v>0</v>
      </c>
      <c r="T132">
        <f>'Referrals (PCPP and LGL only)'!C133</f>
        <v>0</v>
      </c>
      <c r="U132">
        <f>'Referrals (PCPP and LGL only)'!D133</f>
        <v>0</v>
      </c>
      <c r="V132">
        <f>'Referrals (PCPP and LGL only)'!E133</f>
        <v>0</v>
      </c>
      <c r="W132">
        <f>'Referrals (PCPP and LGL only)'!F133</f>
        <v>0</v>
      </c>
      <c r="X132">
        <f>'Referrals (PCPP and LGL only)'!G133</f>
        <v>0</v>
      </c>
      <c r="Y132">
        <f>'Referrals (PCPP and LGL only)'!H133</f>
        <v>0</v>
      </c>
      <c r="Z132">
        <f>'Referrals (PCPP and LGL only)'!I133</f>
        <v>0</v>
      </c>
      <c r="AA132">
        <f>Timeline!D142</f>
        <v>0</v>
      </c>
      <c r="AB132">
        <f>Timeline!H142</f>
        <v>0</v>
      </c>
      <c r="AC132" t="str">
        <f>CONCATENATE(COUNTIF(Timeline!L142:AX142,"X")," "&amp;Timeline!$H$8)</f>
        <v>0 </v>
      </c>
      <c r="AD132">
        <f>Budget!H163</f>
        <v>0</v>
      </c>
      <c r="AE132" s="208">
        <f>ROUND(Budget!K163,1)</f>
        <v>0</v>
      </c>
      <c r="AF132">
        <f>Budget!F163</f>
        <v>0</v>
      </c>
      <c r="AH132" t="s">
        <v>261</v>
      </c>
      <c r="AI132" s="207">
        <f>Budget!J163</f>
        <v>0</v>
      </c>
      <c r="AJ132" s="208">
        <f>ROUND(Budget!I163,2)</f>
        <v>0</v>
      </c>
      <c r="AN132">
        <f t="shared" si="11"/>
        <v>0</v>
      </c>
      <c r="AO132">
        <f t="shared" si="12"/>
        <v>0</v>
      </c>
      <c r="AP132">
        <f t="shared" si="13"/>
        <v>0</v>
      </c>
      <c r="AQ132">
        <f t="shared" si="14"/>
        <v>0</v>
      </c>
      <c r="AR132">
        <f t="shared" si="15"/>
        <v>0</v>
      </c>
      <c r="AS132" s="208">
        <f>Budget!L163</f>
        <v>0</v>
      </c>
      <c r="AT132" s="208">
        <f>Budget!M163</f>
        <v>0</v>
      </c>
      <c r="AU132" s="208">
        <f>Budget!N163</f>
        <v>0</v>
      </c>
      <c r="AV132" s="208">
        <f>Budget!O163</f>
        <v>0</v>
      </c>
      <c r="AW132" s="208">
        <f>Budget!P163</f>
        <v>0</v>
      </c>
      <c r="BJ132">
        <f>Budget!$F$14</f>
        <v>1</v>
      </c>
    </row>
    <row r="133" spans="11:62" ht="15">
      <c r="K133">
        <f>'Goals and Objectives'!A136</f>
        <v>0</v>
      </c>
      <c r="L133">
        <f>'Goals and Objectives'!B136</f>
        <v>0</v>
      </c>
      <c r="M133">
        <f>'Goals and Objectives'!C136</f>
        <v>0</v>
      </c>
      <c r="N133">
        <f>'Goals and Objectives'!D136</f>
        <v>0</v>
      </c>
      <c r="O133">
        <f>'Goals and Objectives'!E136</f>
        <v>0</v>
      </c>
      <c r="P133">
        <f>'Final Results and Narrative'!F135</f>
        <v>0</v>
      </c>
      <c r="Q133">
        <f>'Final Results and Narrative'!G135</f>
        <v>0</v>
      </c>
      <c r="R133">
        <f>'Referrals (PCPP and LGL only)'!A134</f>
        <v>0</v>
      </c>
      <c r="S133">
        <f>'Referrals (PCPP and LGL only)'!B134</f>
        <v>0</v>
      </c>
      <c r="T133">
        <f>'Referrals (PCPP and LGL only)'!C134</f>
        <v>0</v>
      </c>
      <c r="U133">
        <f>'Referrals (PCPP and LGL only)'!D134</f>
        <v>0</v>
      </c>
      <c r="V133">
        <f>'Referrals (PCPP and LGL only)'!E134</f>
        <v>0</v>
      </c>
      <c r="W133">
        <f>'Referrals (PCPP and LGL only)'!F134</f>
        <v>0</v>
      </c>
      <c r="X133">
        <f>'Referrals (PCPP and LGL only)'!G134</f>
        <v>0</v>
      </c>
      <c r="Y133">
        <f>'Referrals (PCPP and LGL only)'!H134</f>
        <v>0</v>
      </c>
      <c r="Z133">
        <f>'Referrals (PCPP and LGL only)'!I134</f>
        <v>0</v>
      </c>
      <c r="AA133">
        <f>Timeline!D143</f>
        <v>0</v>
      </c>
      <c r="AB133">
        <f>Timeline!H143</f>
        <v>0</v>
      </c>
      <c r="AC133" t="str">
        <f>CONCATENATE(COUNTIF(Timeline!L143:AX143,"X")," "&amp;Timeline!$H$8)</f>
        <v>0 </v>
      </c>
      <c r="AD133">
        <f>Budget!H164</f>
        <v>0</v>
      </c>
      <c r="AE133" s="208">
        <f>ROUND(Budget!K164,1)</f>
        <v>0</v>
      </c>
      <c r="AF133">
        <f>Budget!F164</f>
        <v>0</v>
      </c>
      <c r="AH133" t="s">
        <v>261</v>
      </c>
      <c r="AI133" s="207">
        <f>Budget!J164</f>
        <v>0</v>
      </c>
      <c r="AJ133" s="208">
        <f>ROUND(Budget!I164,2)</f>
        <v>0</v>
      </c>
      <c r="AN133">
        <f t="shared" si="11"/>
        <v>0</v>
      </c>
      <c r="AO133">
        <f t="shared" si="12"/>
        <v>0</v>
      </c>
      <c r="AP133">
        <f t="shared" si="13"/>
        <v>0</v>
      </c>
      <c r="AQ133">
        <f t="shared" si="14"/>
        <v>0</v>
      </c>
      <c r="AR133">
        <f t="shared" si="15"/>
        <v>0</v>
      </c>
      <c r="AS133" s="208">
        <f>Budget!L164</f>
        <v>0</v>
      </c>
      <c r="AT133" s="208">
        <f>Budget!M164</f>
        <v>0</v>
      </c>
      <c r="AU133" s="208">
        <f>Budget!N164</f>
        <v>0</v>
      </c>
      <c r="AV133" s="208">
        <f>Budget!O164</f>
        <v>0</v>
      </c>
      <c r="AW133" s="208">
        <f>Budget!P164</f>
        <v>0</v>
      </c>
      <c r="BJ133">
        <f>Budget!$F$14</f>
        <v>1</v>
      </c>
    </row>
    <row r="134" spans="11:62" ht="15">
      <c r="K134">
        <f>'Goals and Objectives'!A137</f>
        <v>0</v>
      </c>
      <c r="L134">
        <f>'Goals and Objectives'!B137</f>
        <v>0</v>
      </c>
      <c r="M134">
        <f>'Goals and Objectives'!C137</f>
        <v>0</v>
      </c>
      <c r="N134">
        <f>'Goals and Objectives'!D137</f>
        <v>0</v>
      </c>
      <c r="O134">
        <f>'Goals and Objectives'!E137</f>
        <v>0</v>
      </c>
      <c r="P134">
        <f>'Final Results and Narrative'!F136</f>
        <v>0</v>
      </c>
      <c r="Q134">
        <f>'Final Results and Narrative'!G136</f>
        <v>0</v>
      </c>
      <c r="R134">
        <f>'Referrals (PCPP and LGL only)'!A135</f>
        <v>0</v>
      </c>
      <c r="S134">
        <f>'Referrals (PCPP and LGL only)'!B135</f>
        <v>0</v>
      </c>
      <c r="T134">
        <f>'Referrals (PCPP and LGL only)'!C135</f>
        <v>0</v>
      </c>
      <c r="U134">
        <f>'Referrals (PCPP and LGL only)'!D135</f>
        <v>0</v>
      </c>
      <c r="V134">
        <f>'Referrals (PCPP and LGL only)'!E135</f>
        <v>0</v>
      </c>
      <c r="W134">
        <f>'Referrals (PCPP and LGL only)'!F135</f>
        <v>0</v>
      </c>
      <c r="X134">
        <f>'Referrals (PCPP and LGL only)'!G135</f>
        <v>0</v>
      </c>
      <c r="Y134">
        <f>'Referrals (PCPP and LGL only)'!H135</f>
        <v>0</v>
      </c>
      <c r="Z134">
        <f>'Referrals (PCPP and LGL only)'!I135</f>
        <v>0</v>
      </c>
      <c r="AA134">
        <f>Timeline!D144</f>
        <v>0</v>
      </c>
      <c r="AB134">
        <f>Timeline!H144</f>
        <v>0</v>
      </c>
      <c r="AC134" t="str">
        <f>CONCATENATE(COUNTIF(Timeline!L144:AX144,"X")," "&amp;Timeline!$H$8)</f>
        <v>0 </v>
      </c>
      <c r="AD134">
        <f>Budget!H165</f>
        <v>0</v>
      </c>
      <c r="AE134" s="208">
        <f>ROUND(Budget!K165,1)</f>
        <v>0</v>
      </c>
      <c r="AF134">
        <f>Budget!F165</f>
        <v>0</v>
      </c>
      <c r="AH134" t="s">
        <v>261</v>
      </c>
      <c r="AI134" s="207">
        <f>Budget!J165</f>
        <v>0</v>
      </c>
      <c r="AJ134" s="208">
        <f>ROUND(Budget!I165,2)</f>
        <v>0</v>
      </c>
      <c r="AN134">
        <f t="shared" si="11"/>
        <v>0</v>
      </c>
      <c r="AO134">
        <f t="shared" si="12"/>
        <v>0</v>
      </c>
      <c r="AP134">
        <f t="shared" si="13"/>
        <v>0</v>
      </c>
      <c r="AQ134">
        <f t="shared" si="14"/>
        <v>0</v>
      </c>
      <c r="AR134">
        <f t="shared" si="15"/>
        <v>0</v>
      </c>
      <c r="AS134" s="208">
        <f>Budget!L165</f>
        <v>0</v>
      </c>
      <c r="AT134" s="208">
        <f>Budget!M165</f>
        <v>0</v>
      </c>
      <c r="AU134" s="208">
        <f>Budget!N165</f>
        <v>0</v>
      </c>
      <c r="AV134" s="208">
        <f>Budget!O165</f>
        <v>0</v>
      </c>
      <c r="AW134" s="208">
        <f>Budget!P165</f>
        <v>0</v>
      </c>
      <c r="BJ134">
        <f>Budget!$F$14</f>
        <v>1</v>
      </c>
    </row>
    <row r="135" spans="11:62" ht="15">
      <c r="K135">
        <f>'Goals and Objectives'!A138</f>
        <v>0</v>
      </c>
      <c r="L135">
        <f>'Goals and Objectives'!B138</f>
        <v>0</v>
      </c>
      <c r="M135">
        <f>'Goals and Objectives'!C138</f>
        <v>0</v>
      </c>
      <c r="N135">
        <f>'Goals and Objectives'!D138</f>
        <v>0</v>
      </c>
      <c r="O135">
        <f>'Goals and Objectives'!E138</f>
        <v>0</v>
      </c>
      <c r="P135">
        <f>'Final Results and Narrative'!F137</f>
        <v>0</v>
      </c>
      <c r="Q135">
        <f>'Final Results and Narrative'!G137</f>
        <v>0</v>
      </c>
      <c r="R135">
        <f>'Referrals (PCPP and LGL only)'!A136</f>
        <v>0</v>
      </c>
      <c r="S135">
        <f>'Referrals (PCPP and LGL only)'!B136</f>
        <v>0</v>
      </c>
      <c r="T135">
        <f>'Referrals (PCPP and LGL only)'!C136</f>
        <v>0</v>
      </c>
      <c r="U135">
        <f>'Referrals (PCPP and LGL only)'!D136</f>
        <v>0</v>
      </c>
      <c r="V135">
        <f>'Referrals (PCPP and LGL only)'!E136</f>
        <v>0</v>
      </c>
      <c r="W135">
        <f>'Referrals (PCPP and LGL only)'!F136</f>
        <v>0</v>
      </c>
      <c r="X135">
        <f>'Referrals (PCPP and LGL only)'!G136</f>
        <v>0</v>
      </c>
      <c r="Y135">
        <f>'Referrals (PCPP and LGL only)'!H136</f>
        <v>0</v>
      </c>
      <c r="Z135">
        <f>'Referrals (PCPP and LGL only)'!I136</f>
        <v>0</v>
      </c>
      <c r="AA135">
        <f>Timeline!D145</f>
        <v>0</v>
      </c>
      <c r="AB135">
        <f>Timeline!H145</f>
        <v>0</v>
      </c>
      <c r="AC135" t="str">
        <f>CONCATENATE(COUNTIF(Timeline!L145:AX145,"X")," "&amp;Timeline!$H$8)</f>
        <v>0 </v>
      </c>
      <c r="AD135">
        <f>Budget!H166</f>
        <v>0</v>
      </c>
      <c r="AE135" s="208">
        <f>ROUND(Budget!K166,1)</f>
        <v>0</v>
      </c>
      <c r="AF135">
        <f>Budget!F166</f>
        <v>0</v>
      </c>
      <c r="AH135" t="s">
        <v>261</v>
      </c>
      <c r="AI135" s="207">
        <f>Budget!J166</f>
        <v>0</v>
      </c>
      <c r="AJ135" s="208">
        <f>ROUND(Budget!I166,2)</f>
        <v>0</v>
      </c>
      <c r="AN135">
        <f t="shared" si="11"/>
        <v>0</v>
      </c>
      <c r="AO135">
        <f t="shared" si="12"/>
        <v>0</v>
      </c>
      <c r="AP135">
        <f t="shared" si="13"/>
        <v>0</v>
      </c>
      <c r="AQ135">
        <f t="shared" si="14"/>
        <v>0</v>
      </c>
      <c r="AR135">
        <f t="shared" si="15"/>
        <v>0</v>
      </c>
      <c r="AS135" s="208">
        <f>Budget!L166</f>
        <v>0</v>
      </c>
      <c r="AT135" s="208">
        <f>Budget!M166</f>
        <v>0</v>
      </c>
      <c r="AU135" s="208">
        <f>Budget!N166</f>
        <v>0</v>
      </c>
      <c r="AV135" s="208">
        <f>Budget!O166</f>
        <v>0</v>
      </c>
      <c r="AW135" s="208">
        <f>Budget!P166</f>
        <v>0</v>
      </c>
      <c r="BJ135">
        <f>Budget!$F$14</f>
        <v>1</v>
      </c>
    </row>
    <row r="136" spans="11:62" ht="15">
      <c r="K136">
        <f>'Goals and Objectives'!A139</f>
        <v>0</v>
      </c>
      <c r="L136">
        <f>'Goals and Objectives'!B139</f>
        <v>0</v>
      </c>
      <c r="M136">
        <f>'Goals and Objectives'!C139</f>
        <v>0</v>
      </c>
      <c r="N136">
        <f>'Goals and Objectives'!D139</f>
        <v>0</v>
      </c>
      <c r="O136">
        <f>'Goals and Objectives'!E139</f>
        <v>0</v>
      </c>
      <c r="P136">
        <f>'Final Results and Narrative'!F138</f>
        <v>0</v>
      </c>
      <c r="Q136">
        <f>'Final Results and Narrative'!G138</f>
        <v>0</v>
      </c>
      <c r="R136">
        <f>'Referrals (PCPP and LGL only)'!A137</f>
        <v>0</v>
      </c>
      <c r="S136">
        <f>'Referrals (PCPP and LGL only)'!B137</f>
        <v>0</v>
      </c>
      <c r="T136">
        <f>'Referrals (PCPP and LGL only)'!C137</f>
        <v>0</v>
      </c>
      <c r="U136">
        <f>'Referrals (PCPP and LGL only)'!D137</f>
        <v>0</v>
      </c>
      <c r="V136">
        <f>'Referrals (PCPP and LGL only)'!E137</f>
        <v>0</v>
      </c>
      <c r="W136">
        <f>'Referrals (PCPP and LGL only)'!F137</f>
        <v>0</v>
      </c>
      <c r="X136">
        <f>'Referrals (PCPP and LGL only)'!G137</f>
        <v>0</v>
      </c>
      <c r="Y136">
        <f>'Referrals (PCPP and LGL only)'!H137</f>
        <v>0</v>
      </c>
      <c r="Z136">
        <f>'Referrals (PCPP and LGL only)'!I137</f>
        <v>0</v>
      </c>
      <c r="AA136">
        <f>Timeline!D146</f>
        <v>0</v>
      </c>
      <c r="AB136">
        <f>Timeline!H146</f>
        <v>0</v>
      </c>
      <c r="AC136" t="str">
        <f>CONCATENATE(COUNTIF(Timeline!L146:AX146,"X")," "&amp;Timeline!$H$8)</f>
        <v>0 </v>
      </c>
      <c r="AD136">
        <f>Budget!H167</f>
        <v>0</v>
      </c>
      <c r="AE136" s="208">
        <f>ROUND(Budget!K167,1)</f>
        <v>0</v>
      </c>
      <c r="AF136">
        <f>Budget!F167</f>
        <v>0</v>
      </c>
      <c r="AH136" t="s">
        <v>261</v>
      </c>
      <c r="AI136" s="207">
        <f>Budget!J167</f>
        <v>0</v>
      </c>
      <c r="AJ136" s="208">
        <f>ROUND(Budget!I167,2)</f>
        <v>0</v>
      </c>
      <c r="AN136">
        <f t="shared" si="11"/>
        <v>0</v>
      </c>
      <c r="AO136">
        <f t="shared" si="12"/>
        <v>0</v>
      </c>
      <c r="AP136">
        <f t="shared" si="13"/>
        <v>0</v>
      </c>
      <c r="AQ136">
        <f t="shared" si="14"/>
        <v>0</v>
      </c>
      <c r="AR136">
        <f t="shared" si="15"/>
        <v>0</v>
      </c>
      <c r="AS136" s="208">
        <f>Budget!L167</f>
        <v>0</v>
      </c>
      <c r="AT136" s="208">
        <f>Budget!M167</f>
        <v>0</v>
      </c>
      <c r="AU136" s="208">
        <f>Budget!N167</f>
        <v>0</v>
      </c>
      <c r="AV136" s="208">
        <f>Budget!O167</f>
        <v>0</v>
      </c>
      <c r="AW136" s="208">
        <f>Budget!P167</f>
        <v>0</v>
      </c>
      <c r="BJ136">
        <f>Budget!$F$14</f>
        <v>1</v>
      </c>
    </row>
    <row r="137" spans="11:62" ht="15">
      <c r="K137">
        <f>'Goals and Objectives'!A140</f>
        <v>0</v>
      </c>
      <c r="L137">
        <f>'Goals and Objectives'!B140</f>
        <v>0</v>
      </c>
      <c r="M137">
        <f>'Goals and Objectives'!C140</f>
        <v>0</v>
      </c>
      <c r="N137">
        <f>'Goals and Objectives'!D140</f>
        <v>0</v>
      </c>
      <c r="O137">
        <f>'Goals and Objectives'!E140</f>
        <v>0</v>
      </c>
      <c r="P137">
        <f>'Final Results and Narrative'!F139</f>
        <v>0</v>
      </c>
      <c r="Q137">
        <f>'Final Results and Narrative'!G139</f>
        <v>0</v>
      </c>
      <c r="R137">
        <f>'Referrals (PCPP and LGL only)'!A138</f>
        <v>0</v>
      </c>
      <c r="S137">
        <f>'Referrals (PCPP and LGL only)'!B138</f>
        <v>0</v>
      </c>
      <c r="T137">
        <f>'Referrals (PCPP and LGL only)'!C138</f>
        <v>0</v>
      </c>
      <c r="U137">
        <f>'Referrals (PCPP and LGL only)'!D138</f>
        <v>0</v>
      </c>
      <c r="V137">
        <f>'Referrals (PCPP and LGL only)'!E138</f>
        <v>0</v>
      </c>
      <c r="W137">
        <f>'Referrals (PCPP and LGL only)'!F138</f>
        <v>0</v>
      </c>
      <c r="X137">
        <f>'Referrals (PCPP and LGL only)'!G138</f>
        <v>0</v>
      </c>
      <c r="Y137">
        <f>'Referrals (PCPP and LGL only)'!H138</f>
        <v>0</v>
      </c>
      <c r="Z137">
        <f>'Referrals (PCPP and LGL only)'!I138</f>
        <v>0</v>
      </c>
      <c r="AA137">
        <f>Timeline!D147</f>
        <v>0</v>
      </c>
      <c r="AB137">
        <f>Timeline!H147</f>
        <v>0</v>
      </c>
      <c r="AC137" t="str">
        <f>CONCATENATE(COUNTIF(Timeline!L147:AX147,"X")," "&amp;Timeline!$H$8)</f>
        <v>0 </v>
      </c>
      <c r="AD137">
        <f>Budget!H168</f>
        <v>0</v>
      </c>
      <c r="AE137" s="208">
        <f>ROUND(Budget!K168,1)</f>
        <v>0</v>
      </c>
      <c r="AF137">
        <f>Budget!F168</f>
        <v>0</v>
      </c>
      <c r="AH137" t="s">
        <v>261</v>
      </c>
      <c r="AI137" s="207">
        <f>Budget!J168</f>
        <v>0</v>
      </c>
      <c r="AJ137" s="208">
        <f>ROUND(Budget!I168,2)</f>
        <v>0</v>
      </c>
      <c r="AN137">
        <f t="shared" si="11"/>
        <v>0</v>
      </c>
      <c r="AO137">
        <f t="shared" si="12"/>
        <v>0</v>
      </c>
      <c r="AP137">
        <f t="shared" si="13"/>
        <v>0</v>
      </c>
      <c r="AQ137">
        <f t="shared" si="14"/>
        <v>0</v>
      </c>
      <c r="AR137">
        <f t="shared" si="15"/>
        <v>0</v>
      </c>
      <c r="AS137" s="208">
        <f>Budget!L168</f>
        <v>0</v>
      </c>
      <c r="AT137" s="208">
        <f>Budget!M168</f>
        <v>0</v>
      </c>
      <c r="AU137" s="208">
        <f>Budget!N168</f>
        <v>0</v>
      </c>
      <c r="AV137" s="208">
        <f>Budget!O168</f>
        <v>0</v>
      </c>
      <c r="AW137" s="208">
        <f>Budget!P168</f>
        <v>0</v>
      </c>
      <c r="BJ137">
        <f>Budget!$F$14</f>
        <v>1</v>
      </c>
    </row>
    <row r="138" spans="11:62" ht="15">
      <c r="K138">
        <f>'Goals and Objectives'!A141</f>
        <v>0</v>
      </c>
      <c r="L138">
        <f>'Goals and Objectives'!B141</f>
        <v>0</v>
      </c>
      <c r="M138">
        <f>'Goals and Objectives'!C141</f>
        <v>0</v>
      </c>
      <c r="N138">
        <f>'Goals and Objectives'!D141</f>
        <v>0</v>
      </c>
      <c r="O138">
        <f>'Goals and Objectives'!E141</f>
        <v>0</v>
      </c>
      <c r="P138">
        <f>'Final Results and Narrative'!F140</f>
        <v>0</v>
      </c>
      <c r="Q138">
        <f>'Final Results and Narrative'!G140</f>
        <v>0</v>
      </c>
      <c r="R138">
        <f>'Referrals (PCPP and LGL only)'!A139</f>
        <v>0</v>
      </c>
      <c r="S138">
        <f>'Referrals (PCPP and LGL only)'!B139</f>
        <v>0</v>
      </c>
      <c r="T138">
        <f>'Referrals (PCPP and LGL only)'!C139</f>
        <v>0</v>
      </c>
      <c r="U138">
        <f>'Referrals (PCPP and LGL only)'!D139</f>
        <v>0</v>
      </c>
      <c r="V138">
        <f>'Referrals (PCPP and LGL only)'!E139</f>
        <v>0</v>
      </c>
      <c r="W138">
        <f>'Referrals (PCPP and LGL only)'!F139</f>
        <v>0</v>
      </c>
      <c r="X138">
        <f>'Referrals (PCPP and LGL only)'!G139</f>
        <v>0</v>
      </c>
      <c r="Y138">
        <f>'Referrals (PCPP and LGL only)'!H139</f>
        <v>0</v>
      </c>
      <c r="Z138">
        <f>'Referrals (PCPP and LGL only)'!I139</f>
        <v>0</v>
      </c>
      <c r="AA138">
        <f>Timeline!D148</f>
        <v>0</v>
      </c>
      <c r="AB138">
        <f>Timeline!H148</f>
        <v>0</v>
      </c>
      <c r="AC138" t="str">
        <f>CONCATENATE(COUNTIF(Timeline!L148:AX148,"X")," "&amp;Timeline!$H$8)</f>
        <v>0 </v>
      </c>
      <c r="AD138">
        <f>Budget!H169</f>
        <v>0</v>
      </c>
      <c r="AE138" s="208">
        <f>ROUND(Budget!K169,1)</f>
        <v>0</v>
      </c>
      <c r="AF138">
        <f>Budget!F169</f>
        <v>0</v>
      </c>
      <c r="AH138" t="s">
        <v>261</v>
      </c>
      <c r="AI138" s="207">
        <f>Budget!J169</f>
        <v>0</v>
      </c>
      <c r="AJ138" s="208">
        <f>ROUND(Budget!I169,2)</f>
        <v>0</v>
      </c>
      <c r="AN138">
        <f t="shared" si="11"/>
        <v>0</v>
      </c>
      <c r="AO138">
        <f t="shared" si="12"/>
        <v>0</v>
      </c>
      <c r="AP138">
        <f t="shared" si="13"/>
        <v>0</v>
      </c>
      <c r="AQ138">
        <f t="shared" si="14"/>
        <v>0</v>
      </c>
      <c r="AR138">
        <f t="shared" si="15"/>
        <v>0</v>
      </c>
      <c r="AS138" s="208">
        <f>Budget!L169</f>
        <v>0</v>
      </c>
      <c r="AT138" s="208">
        <f>Budget!M169</f>
        <v>0</v>
      </c>
      <c r="AU138" s="208">
        <f>Budget!N169</f>
        <v>0</v>
      </c>
      <c r="AV138" s="208">
        <f>Budget!O169</f>
        <v>0</v>
      </c>
      <c r="AW138" s="208">
        <f>Budget!P169</f>
        <v>0</v>
      </c>
      <c r="BJ138">
        <f>Budget!$F$14</f>
        <v>1</v>
      </c>
    </row>
    <row r="139" spans="11:62" ht="15">
      <c r="K139">
        <f>'Goals and Objectives'!A142</f>
        <v>0</v>
      </c>
      <c r="L139">
        <f>'Goals and Objectives'!B142</f>
        <v>0</v>
      </c>
      <c r="M139">
        <f>'Goals and Objectives'!C142</f>
        <v>0</v>
      </c>
      <c r="N139">
        <f>'Goals and Objectives'!D142</f>
        <v>0</v>
      </c>
      <c r="O139">
        <f>'Goals and Objectives'!E142</f>
        <v>0</v>
      </c>
      <c r="P139">
        <f>'Final Results and Narrative'!F141</f>
        <v>0</v>
      </c>
      <c r="Q139">
        <f>'Final Results and Narrative'!G141</f>
        <v>0</v>
      </c>
      <c r="R139">
        <f>'Referrals (PCPP and LGL only)'!A140</f>
        <v>0</v>
      </c>
      <c r="S139">
        <f>'Referrals (PCPP and LGL only)'!B140</f>
        <v>0</v>
      </c>
      <c r="T139">
        <f>'Referrals (PCPP and LGL only)'!C140</f>
        <v>0</v>
      </c>
      <c r="U139">
        <f>'Referrals (PCPP and LGL only)'!D140</f>
        <v>0</v>
      </c>
      <c r="V139">
        <f>'Referrals (PCPP and LGL only)'!E140</f>
        <v>0</v>
      </c>
      <c r="W139">
        <f>'Referrals (PCPP and LGL only)'!F140</f>
        <v>0</v>
      </c>
      <c r="X139">
        <f>'Referrals (PCPP and LGL only)'!G140</f>
        <v>0</v>
      </c>
      <c r="Y139">
        <f>'Referrals (PCPP and LGL only)'!H140</f>
        <v>0</v>
      </c>
      <c r="Z139">
        <f>'Referrals (PCPP and LGL only)'!I140</f>
        <v>0</v>
      </c>
      <c r="AA139">
        <f>Timeline!D149</f>
        <v>0</v>
      </c>
      <c r="AB139">
        <f>Timeline!H149</f>
        <v>0</v>
      </c>
      <c r="AC139" t="str">
        <f>CONCATENATE(COUNTIF(Timeline!L149:AX149,"X")," "&amp;Timeline!$H$8)</f>
        <v>0 </v>
      </c>
      <c r="AD139">
        <f>Budget!H170</f>
        <v>0</v>
      </c>
      <c r="AE139" s="208">
        <f>ROUND(Budget!K170,1)</f>
        <v>0</v>
      </c>
      <c r="AF139">
        <f>Budget!F170</f>
        <v>0</v>
      </c>
      <c r="AH139" t="s">
        <v>261</v>
      </c>
      <c r="AI139" s="207">
        <f>Budget!J170</f>
        <v>0</v>
      </c>
      <c r="AJ139" s="208">
        <f>ROUND(Budget!I170,2)</f>
        <v>0</v>
      </c>
      <c r="AN139">
        <f t="shared" si="11"/>
        <v>0</v>
      </c>
      <c r="AO139">
        <f t="shared" si="12"/>
        <v>0</v>
      </c>
      <c r="AP139">
        <f t="shared" si="13"/>
        <v>0</v>
      </c>
      <c r="AQ139">
        <f t="shared" si="14"/>
        <v>0</v>
      </c>
      <c r="AR139">
        <f t="shared" si="15"/>
        <v>0</v>
      </c>
      <c r="AS139" s="208">
        <f>Budget!L170</f>
        <v>0</v>
      </c>
      <c r="AT139" s="208">
        <f>Budget!M170</f>
        <v>0</v>
      </c>
      <c r="AU139" s="208">
        <f>Budget!N170</f>
        <v>0</v>
      </c>
      <c r="AV139" s="208">
        <f>Budget!O170</f>
        <v>0</v>
      </c>
      <c r="AW139" s="208">
        <f>Budget!P170</f>
        <v>0</v>
      </c>
      <c r="BJ139">
        <f>Budget!$F$14</f>
        <v>1</v>
      </c>
    </row>
    <row r="140" spans="11:62" ht="15">
      <c r="K140">
        <f>'Goals and Objectives'!A143</f>
        <v>0</v>
      </c>
      <c r="L140">
        <f>'Goals and Objectives'!B143</f>
        <v>0</v>
      </c>
      <c r="M140">
        <f>'Goals and Objectives'!C143</f>
        <v>0</v>
      </c>
      <c r="N140">
        <f>'Goals and Objectives'!D143</f>
        <v>0</v>
      </c>
      <c r="O140">
        <f>'Goals and Objectives'!E143</f>
        <v>0</v>
      </c>
      <c r="P140">
        <f>'Final Results and Narrative'!F142</f>
        <v>0</v>
      </c>
      <c r="Q140">
        <f>'Final Results and Narrative'!G142</f>
        <v>0</v>
      </c>
      <c r="R140">
        <f>'Referrals (PCPP and LGL only)'!A141</f>
        <v>0</v>
      </c>
      <c r="S140">
        <f>'Referrals (PCPP and LGL only)'!B141</f>
        <v>0</v>
      </c>
      <c r="T140">
        <f>'Referrals (PCPP and LGL only)'!C141</f>
        <v>0</v>
      </c>
      <c r="U140">
        <f>'Referrals (PCPP and LGL only)'!D141</f>
        <v>0</v>
      </c>
      <c r="V140">
        <f>'Referrals (PCPP and LGL only)'!E141</f>
        <v>0</v>
      </c>
      <c r="W140">
        <f>'Referrals (PCPP and LGL only)'!F141</f>
        <v>0</v>
      </c>
      <c r="X140">
        <f>'Referrals (PCPP and LGL only)'!G141</f>
        <v>0</v>
      </c>
      <c r="Y140">
        <f>'Referrals (PCPP and LGL only)'!H141</f>
        <v>0</v>
      </c>
      <c r="Z140">
        <f>'Referrals (PCPP and LGL only)'!I141</f>
        <v>0</v>
      </c>
      <c r="AA140">
        <f>Timeline!D150</f>
        <v>0</v>
      </c>
      <c r="AB140">
        <f>Timeline!H150</f>
        <v>0</v>
      </c>
      <c r="AC140" t="str">
        <f>CONCATENATE(COUNTIF(Timeline!L150:AX150,"X")," "&amp;Timeline!$H$8)</f>
        <v>0 </v>
      </c>
      <c r="AD140">
        <f>Budget!H171</f>
        <v>0</v>
      </c>
      <c r="AE140" s="208">
        <f>ROUND(Budget!K171,1)</f>
        <v>0</v>
      </c>
      <c r="AF140">
        <f>Budget!F171</f>
        <v>0</v>
      </c>
      <c r="AH140" t="s">
        <v>261</v>
      </c>
      <c r="AI140" s="207">
        <f>Budget!J171</f>
        <v>0</v>
      </c>
      <c r="AJ140" s="208">
        <f>ROUND(Budget!I171,2)</f>
        <v>0</v>
      </c>
      <c r="AN140">
        <f t="shared" si="11"/>
        <v>0</v>
      </c>
      <c r="AO140">
        <f t="shared" si="12"/>
        <v>0</v>
      </c>
      <c r="AP140">
        <f t="shared" si="13"/>
        <v>0</v>
      </c>
      <c r="AQ140">
        <f t="shared" si="14"/>
        <v>0</v>
      </c>
      <c r="AR140">
        <f t="shared" si="15"/>
        <v>0</v>
      </c>
      <c r="AS140" s="208">
        <f>Budget!L171</f>
        <v>0</v>
      </c>
      <c r="AT140" s="208">
        <f>Budget!M171</f>
        <v>0</v>
      </c>
      <c r="AU140" s="208">
        <f>Budget!N171</f>
        <v>0</v>
      </c>
      <c r="AV140" s="208">
        <f>Budget!O171</f>
        <v>0</v>
      </c>
      <c r="AW140" s="208">
        <f>Budget!P171</f>
        <v>0</v>
      </c>
      <c r="BJ140">
        <f>Budget!$F$14</f>
        <v>1</v>
      </c>
    </row>
    <row r="141" spans="11:62" ht="15">
      <c r="K141">
        <f>'Goals and Objectives'!A144</f>
        <v>0</v>
      </c>
      <c r="L141">
        <f>'Goals and Objectives'!B144</f>
        <v>0</v>
      </c>
      <c r="M141">
        <f>'Goals and Objectives'!C144</f>
        <v>0</v>
      </c>
      <c r="N141">
        <f>'Goals and Objectives'!D144</f>
        <v>0</v>
      </c>
      <c r="O141">
        <f>'Goals and Objectives'!E144</f>
        <v>0</v>
      </c>
      <c r="P141">
        <f>'Final Results and Narrative'!F143</f>
        <v>0</v>
      </c>
      <c r="Q141">
        <f>'Final Results and Narrative'!G143</f>
        <v>0</v>
      </c>
      <c r="R141">
        <f>'Referrals (PCPP and LGL only)'!A142</f>
        <v>0</v>
      </c>
      <c r="S141">
        <f>'Referrals (PCPP and LGL only)'!B142</f>
        <v>0</v>
      </c>
      <c r="T141">
        <f>'Referrals (PCPP and LGL only)'!C142</f>
        <v>0</v>
      </c>
      <c r="U141">
        <f>'Referrals (PCPP and LGL only)'!D142</f>
        <v>0</v>
      </c>
      <c r="V141">
        <f>'Referrals (PCPP and LGL only)'!E142</f>
        <v>0</v>
      </c>
      <c r="W141">
        <f>'Referrals (PCPP and LGL only)'!F142</f>
        <v>0</v>
      </c>
      <c r="X141">
        <f>'Referrals (PCPP and LGL only)'!G142</f>
        <v>0</v>
      </c>
      <c r="Y141">
        <f>'Referrals (PCPP and LGL only)'!H142</f>
        <v>0</v>
      </c>
      <c r="Z141">
        <f>'Referrals (PCPP and LGL only)'!I142</f>
        <v>0</v>
      </c>
      <c r="AA141">
        <f>Timeline!D151</f>
        <v>0</v>
      </c>
      <c r="AB141">
        <f>Timeline!H151</f>
        <v>0</v>
      </c>
      <c r="AC141" t="str">
        <f>CONCATENATE(COUNTIF(Timeline!L151:AX151,"X")," "&amp;Timeline!$H$8)</f>
        <v>0 </v>
      </c>
      <c r="AD141">
        <f>Budget!H172</f>
        <v>0</v>
      </c>
      <c r="AE141" s="208">
        <f>ROUND(Budget!K172,1)</f>
        <v>0</v>
      </c>
      <c r="AF141">
        <f>Budget!F172</f>
        <v>0</v>
      </c>
      <c r="AH141" t="s">
        <v>261</v>
      </c>
      <c r="AI141" s="207">
        <f>Budget!J172</f>
        <v>0</v>
      </c>
      <c r="AJ141" s="208">
        <f>ROUND(Budget!I172,2)</f>
        <v>0</v>
      </c>
      <c r="AN141">
        <f t="shared" si="11"/>
        <v>0</v>
      </c>
      <c r="AO141">
        <f t="shared" si="12"/>
        <v>0</v>
      </c>
      <c r="AP141">
        <f t="shared" si="13"/>
        <v>0</v>
      </c>
      <c r="AQ141">
        <f t="shared" si="14"/>
        <v>0</v>
      </c>
      <c r="AR141">
        <f t="shared" si="15"/>
        <v>0</v>
      </c>
      <c r="AS141" s="208">
        <f>Budget!L172</f>
        <v>0</v>
      </c>
      <c r="AT141" s="208">
        <f>Budget!M172</f>
        <v>0</v>
      </c>
      <c r="AU141" s="208">
        <f>Budget!N172</f>
        <v>0</v>
      </c>
      <c r="AV141" s="208">
        <f>Budget!O172</f>
        <v>0</v>
      </c>
      <c r="AW141" s="208">
        <f>Budget!P172</f>
        <v>0</v>
      </c>
      <c r="BJ141">
        <f>Budget!$F$14</f>
        <v>1</v>
      </c>
    </row>
    <row r="142" spans="11:62" ht="15">
      <c r="K142">
        <f>'Goals and Objectives'!A145</f>
        <v>0</v>
      </c>
      <c r="L142">
        <f>'Goals and Objectives'!B145</f>
        <v>0</v>
      </c>
      <c r="M142">
        <f>'Goals and Objectives'!C145</f>
        <v>0</v>
      </c>
      <c r="N142">
        <f>'Goals and Objectives'!D145</f>
        <v>0</v>
      </c>
      <c r="O142">
        <f>'Goals and Objectives'!E145</f>
        <v>0</v>
      </c>
      <c r="P142">
        <f>'Final Results and Narrative'!F144</f>
        <v>0</v>
      </c>
      <c r="Q142">
        <f>'Final Results and Narrative'!G144</f>
        <v>0</v>
      </c>
      <c r="R142">
        <f>'Referrals (PCPP and LGL only)'!A143</f>
        <v>0</v>
      </c>
      <c r="S142">
        <f>'Referrals (PCPP and LGL only)'!B143</f>
        <v>0</v>
      </c>
      <c r="T142">
        <f>'Referrals (PCPP and LGL only)'!C143</f>
        <v>0</v>
      </c>
      <c r="U142">
        <f>'Referrals (PCPP and LGL only)'!D143</f>
        <v>0</v>
      </c>
      <c r="V142">
        <f>'Referrals (PCPP and LGL only)'!E143</f>
        <v>0</v>
      </c>
      <c r="W142">
        <f>'Referrals (PCPP and LGL only)'!F143</f>
        <v>0</v>
      </c>
      <c r="X142">
        <f>'Referrals (PCPP and LGL only)'!G143</f>
        <v>0</v>
      </c>
      <c r="Y142">
        <f>'Referrals (PCPP and LGL only)'!H143</f>
        <v>0</v>
      </c>
      <c r="Z142">
        <f>'Referrals (PCPP and LGL only)'!I143</f>
        <v>0</v>
      </c>
      <c r="AA142">
        <f>Timeline!D152</f>
        <v>0</v>
      </c>
      <c r="AB142">
        <f>Timeline!H152</f>
        <v>0</v>
      </c>
      <c r="AC142" t="str">
        <f>CONCATENATE(COUNTIF(Timeline!L152:AX152,"X")," "&amp;Timeline!$H$8)</f>
        <v>0 </v>
      </c>
      <c r="AD142">
        <f>Budget!H173</f>
        <v>0</v>
      </c>
      <c r="AE142" s="208">
        <f>ROUND(Budget!K173,1)</f>
        <v>0</v>
      </c>
      <c r="AF142">
        <f>Budget!F173</f>
        <v>0</v>
      </c>
      <c r="AH142" t="s">
        <v>261</v>
      </c>
      <c r="AI142" s="207">
        <f>Budget!J173</f>
        <v>0</v>
      </c>
      <c r="AJ142" s="208">
        <f>ROUND(Budget!I173,2)</f>
        <v>0</v>
      </c>
      <c r="AN142">
        <f t="shared" si="11"/>
        <v>0</v>
      </c>
      <c r="AO142">
        <f t="shared" si="12"/>
        <v>0</v>
      </c>
      <c r="AP142">
        <f t="shared" si="13"/>
        <v>0</v>
      </c>
      <c r="AQ142">
        <f t="shared" si="14"/>
        <v>0</v>
      </c>
      <c r="AR142">
        <f t="shared" si="15"/>
        <v>0</v>
      </c>
      <c r="AS142" s="208">
        <f>Budget!L173</f>
        <v>0</v>
      </c>
      <c r="AT142" s="208">
        <f>Budget!M173</f>
        <v>0</v>
      </c>
      <c r="AU142" s="208">
        <f>Budget!N173</f>
        <v>0</v>
      </c>
      <c r="AV142" s="208">
        <f>Budget!O173</f>
        <v>0</v>
      </c>
      <c r="AW142" s="208">
        <f>Budget!P173</f>
        <v>0</v>
      </c>
      <c r="BJ142">
        <f>Budget!$F$14</f>
        <v>1</v>
      </c>
    </row>
    <row r="143" spans="11:62" ht="15">
      <c r="K143">
        <f>'Goals and Objectives'!A146</f>
        <v>0</v>
      </c>
      <c r="L143">
        <f>'Goals and Objectives'!B146</f>
        <v>0</v>
      </c>
      <c r="M143">
        <f>'Goals and Objectives'!C146</f>
        <v>0</v>
      </c>
      <c r="N143">
        <f>'Goals and Objectives'!D146</f>
        <v>0</v>
      </c>
      <c r="O143">
        <f>'Goals and Objectives'!E146</f>
        <v>0</v>
      </c>
      <c r="P143">
        <f>'Final Results and Narrative'!F145</f>
        <v>0</v>
      </c>
      <c r="Q143">
        <f>'Final Results and Narrative'!G145</f>
        <v>0</v>
      </c>
      <c r="R143">
        <f>'Referrals (PCPP and LGL only)'!A144</f>
        <v>0</v>
      </c>
      <c r="S143">
        <f>'Referrals (PCPP and LGL only)'!B144</f>
        <v>0</v>
      </c>
      <c r="T143">
        <f>'Referrals (PCPP and LGL only)'!C144</f>
        <v>0</v>
      </c>
      <c r="U143">
        <f>'Referrals (PCPP and LGL only)'!D144</f>
        <v>0</v>
      </c>
      <c r="V143">
        <f>'Referrals (PCPP and LGL only)'!E144</f>
        <v>0</v>
      </c>
      <c r="W143">
        <f>'Referrals (PCPP and LGL only)'!F144</f>
        <v>0</v>
      </c>
      <c r="X143">
        <f>'Referrals (PCPP and LGL only)'!G144</f>
        <v>0</v>
      </c>
      <c r="Y143">
        <f>'Referrals (PCPP and LGL only)'!H144</f>
        <v>0</v>
      </c>
      <c r="Z143">
        <f>'Referrals (PCPP and LGL only)'!I144</f>
        <v>0</v>
      </c>
      <c r="AA143">
        <f>Timeline!D153</f>
        <v>0</v>
      </c>
      <c r="AB143">
        <f>Timeline!H153</f>
        <v>0</v>
      </c>
      <c r="AC143" t="str">
        <f>CONCATENATE(COUNTIF(Timeline!L153:AX153,"X")," "&amp;Timeline!$H$8)</f>
        <v>0 </v>
      </c>
      <c r="AD143">
        <f>Budget!H174</f>
        <v>0</v>
      </c>
      <c r="AE143" s="208">
        <f>ROUND(Budget!K174,1)</f>
        <v>0</v>
      </c>
      <c r="AF143">
        <f>Budget!F174</f>
        <v>0</v>
      </c>
      <c r="AH143" t="s">
        <v>261</v>
      </c>
      <c r="AI143" s="207">
        <f>Budget!J174</f>
        <v>0</v>
      </c>
      <c r="AJ143" s="208">
        <f>ROUND(Budget!I174,2)</f>
        <v>0</v>
      </c>
      <c r="AN143">
        <f t="shared" si="11"/>
        <v>0</v>
      </c>
      <c r="AO143">
        <f t="shared" si="12"/>
        <v>0</v>
      </c>
      <c r="AP143">
        <f t="shared" si="13"/>
        <v>0</v>
      </c>
      <c r="AQ143">
        <f t="shared" si="14"/>
        <v>0</v>
      </c>
      <c r="AR143">
        <f t="shared" si="15"/>
        <v>0</v>
      </c>
      <c r="AS143" s="208">
        <f>Budget!L174</f>
        <v>0</v>
      </c>
      <c r="AT143" s="208">
        <f>Budget!M174</f>
        <v>0</v>
      </c>
      <c r="AU143" s="208">
        <f>Budget!N174</f>
        <v>0</v>
      </c>
      <c r="AV143" s="208">
        <f>Budget!O174</f>
        <v>0</v>
      </c>
      <c r="AW143" s="208">
        <f>Budget!P174</f>
        <v>0</v>
      </c>
      <c r="BJ143">
        <f>Budget!$F$14</f>
        <v>1</v>
      </c>
    </row>
    <row r="144" spans="11:62" ht="15">
      <c r="K144">
        <f>'Goals and Objectives'!A147</f>
        <v>0</v>
      </c>
      <c r="L144">
        <f>'Goals and Objectives'!B147</f>
        <v>0</v>
      </c>
      <c r="M144">
        <f>'Goals and Objectives'!C147</f>
        <v>0</v>
      </c>
      <c r="N144">
        <f>'Goals and Objectives'!D147</f>
        <v>0</v>
      </c>
      <c r="O144">
        <f>'Goals and Objectives'!E147</f>
        <v>0</v>
      </c>
      <c r="P144">
        <f>'Final Results and Narrative'!F146</f>
        <v>0</v>
      </c>
      <c r="Q144">
        <f>'Final Results and Narrative'!G146</f>
        <v>0</v>
      </c>
      <c r="R144">
        <f>'Referrals (PCPP and LGL only)'!A145</f>
        <v>0</v>
      </c>
      <c r="S144">
        <f>'Referrals (PCPP and LGL only)'!B145</f>
        <v>0</v>
      </c>
      <c r="T144">
        <f>'Referrals (PCPP and LGL only)'!C145</f>
        <v>0</v>
      </c>
      <c r="U144">
        <f>'Referrals (PCPP and LGL only)'!D145</f>
        <v>0</v>
      </c>
      <c r="V144">
        <f>'Referrals (PCPP and LGL only)'!E145</f>
        <v>0</v>
      </c>
      <c r="W144">
        <f>'Referrals (PCPP and LGL only)'!F145</f>
        <v>0</v>
      </c>
      <c r="X144">
        <f>'Referrals (PCPP and LGL only)'!G145</f>
        <v>0</v>
      </c>
      <c r="Y144">
        <f>'Referrals (PCPP and LGL only)'!H145</f>
        <v>0</v>
      </c>
      <c r="Z144">
        <f>'Referrals (PCPP and LGL only)'!I145</f>
        <v>0</v>
      </c>
      <c r="AA144">
        <f>Timeline!D154</f>
        <v>0</v>
      </c>
      <c r="AB144">
        <f>Timeline!H154</f>
        <v>0</v>
      </c>
      <c r="AC144" t="str">
        <f>CONCATENATE(COUNTIF(Timeline!L154:AX154,"X")," "&amp;Timeline!$H$8)</f>
        <v>0 </v>
      </c>
      <c r="AD144">
        <f>Budget!H175</f>
        <v>0</v>
      </c>
      <c r="AE144" s="208">
        <f>ROUND(Budget!K175,1)</f>
        <v>0</v>
      </c>
      <c r="AF144">
        <f>Budget!F175</f>
        <v>0</v>
      </c>
      <c r="AH144" t="s">
        <v>261</v>
      </c>
      <c r="AI144" s="207">
        <f>Budget!J175</f>
        <v>0</v>
      </c>
      <c r="AJ144" s="208">
        <f>ROUND(Budget!I175,2)</f>
        <v>0</v>
      </c>
      <c r="AN144">
        <f t="shared" si="11"/>
        <v>0</v>
      </c>
      <c r="AO144">
        <f t="shared" si="12"/>
        <v>0</v>
      </c>
      <c r="AP144">
        <f t="shared" si="13"/>
        <v>0</v>
      </c>
      <c r="AQ144">
        <f t="shared" si="14"/>
        <v>0</v>
      </c>
      <c r="AR144">
        <f t="shared" si="15"/>
        <v>0</v>
      </c>
      <c r="AS144" s="208">
        <f>Budget!L175</f>
        <v>0</v>
      </c>
      <c r="AT144" s="208">
        <f>Budget!M175</f>
        <v>0</v>
      </c>
      <c r="AU144" s="208">
        <f>Budget!N175</f>
        <v>0</v>
      </c>
      <c r="AV144" s="208">
        <f>Budget!O175</f>
        <v>0</v>
      </c>
      <c r="AW144" s="208">
        <f>Budget!P175</f>
        <v>0</v>
      </c>
      <c r="BJ144">
        <f>Budget!$F$14</f>
        <v>1</v>
      </c>
    </row>
    <row r="145" spans="11:62" ht="15">
      <c r="K145">
        <f>'Goals and Objectives'!A148</f>
        <v>0</v>
      </c>
      <c r="L145">
        <f>'Goals and Objectives'!B148</f>
        <v>0</v>
      </c>
      <c r="M145">
        <f>'Goals and Objectives'!C148</f>
        <v>0</v>
      </c>
      <c r="N145">
        <f>'Goals and Objectives'!D148</f>
        <v>0</v>
      </c>
      <c r="O145">
        <f>'Goals and Objectives'!E148</f>
        <v>0</v>
      </c>
      <c r="P145">
        <f>'Final Results and Narrative'!F147</f>
        <v>0</v>
      </c>
      <c r="Q145">
        <f>'Final Results and Narrative'!G147</f>
        <v>0</v>
      </c>
      <c r="R145">
        <f>'Referrals (PCPP and LGL only)'!A146</f>
        <v>0</v>
      </c>
      <c r="S145">
        <f>'Referrals (PCPP and LGL only)'!B146</f>
        <v>0</v>
      </c>
      <c r="T145">
        <f>'Referrals (PCPP and LGL only)'!C146</f>
        <v>0</v>
      </c>
      <c r="U145">
        <f>'Referrals (PCPP and LGL only)'!D146</f>
        <v>0</v>
      </c>
      <c r="V145">
        <f>'Referrals (PCPP and LGL only)'!E146</f>
        <v>0</v>
      </c>
      <c r="W145">
        <f>'Referrals (PCPP and LGL only)'!F146</f>
        <v>0</v>
      </c>
      <c r="X145">
        <f>'Referrals (PCPP and LGL only)'!G146</f>
        <v>0</v>
      </c>
      <c r="Y145">
        <f>'Referrals (PCPP and LGL only)'!H146</f>
        <v>0</v>
      </c>
      <c r="Z145">
        <f>'Referrals (PCPP and LGL only)'!I146</f>
        <v>0</v>
      </c>
      <c r="AA145">
        <f>Timeline!D155</f>
        <v>0</v>
      </c>
      <c r="AB145">
        <f>Timeline!H155</f>
        <v>0</v>
      </c>
      <c r="AC145" t="str">
        <f>CONCATENATE(COUNTIF(Timeline!L155:AX155,"X")," "&amp;Timeline!$H$8)</f>
        <v>0 </v>
      </c>
      <c r="AD145">
        <f>Budget!H176</f>
        <v>0</v>
      </c>
      <c r="AE145" s="208">
        <f>ROUND(Budget!K176,1)</f>
        <v>0</v>
      </c>
      <c r="AF145">
        <f>Budget!F176</f>
        <v>0</v>
      </c>
      <c r="AH145" t="s">
        <v>261</v>
      </c>
      <c r="AI145" s="207">
        <f>Budget!J176</f>
        <v>0</v>
      </c>
      <c r="AJ145" s="208">
        <f>ROUND(Budget!I176,2)</f>
        <v>0</v>
      </c>
      <c r="AN145">
        <f t="shared" si="11"/>
        <v>0</v>
      </c>
      <c r="AO145">
        <f t="shared" si="12"/>
        <v>0</v>
      </c>
      <c r="AP145">
        <f t="shared" si="13"/>
        <v>0</v>
      </c>
      <c r="AQ145">
        <f t="shared" si="14"/>
        <v>0</v>
      </c>
      <c r="AR145">
        <f t="shared" si="15"/>
        <v>0</v>
      </c>
      <c r="AS145" s="208">
        <f>Budget!L176</f>
        <v>0</v>
      </c>
      <c r="AT145" s="208">
        <f>Budget!M176</f>
        <v>0</v>
      </c>
      <c r="AU145" s="208">
        <f>Budget!N176</f>
        <v>0</v>
      </c>
      <c r="AV145" s="208">
        <f>Budget!O176</f>
        <v>0</v>
      </c>
      <c r="AW145" s="208">
        <f>Budget!P176</f>
        <v>0</v>
      </c>
      <c r="BJ145">
        <f>Budget!$F$14</f>
        <v>1</v>
      </c>
    </row>
    <row r="146" spans="11:62" ht="15">
      <c r="K146">
        <f>'Goals and Objectives'!A149</f>
        <v>0</v>
      </c>
      <c r="L146">
        <f>'Goals and Objectives'!B149</f>
        <v>0</v>
      </c>
      <c r="M146">
        <f>'Goals and Objectives'!C149</f>
        <v>0</v>
      </c>
      <c r="N146">
        <f>'Goals and Objectives'!D149</f>
        <v>0</v>
      </c>
      <c r="O146">
        <f>'Goals and Objectives'!E149</f>
        <v>0</v>
      </c>
      <c r="P146">
        <f>'Final Results and Narrative'!F148</f>
        <v>0</v>
      </c>
      <c r="Q146">
        <f>'Final Results and Narrative'!G148</f>
        <v>0</v>
      </c>
      <c r="R146">
        <f>'Referrals (PCPP and LGL only)'!A147</f>
        <v>0</v>
      </c>
      <c r="S146">
        <f>'Referrals (PCPP and LGL only)'!B147</f>
        <v>0</v>
      </c>
      <c r="T146">
        <f>'Referrals (PCPP and LGL only)'!C147</f>
        <v>0</v>
      </c>
      <c r="U146">
        <f>'Referrals (PCPP and LGL only)'!D147</f>
        <v>0</v>
      </c>
      <c r="V146">
        <f>'Referrals (PCPP and LGL only)'!E147</f>
        <v>0</v>
      </c>
      <c r="W146">
        <f>'Referrals (PCPP and LGL only)'!F147</f>
        <v>0</v>
      </c>
      <c r="X146">
        <f>'Referrals (PCPP and LGL only)'!G147</f>
        <v>0</v>
      </c>
      <c r="Y146">
        <f>'Referrals (PCPP and LGL only)'!H147</f>
        <v>0</v>
      </c>
      <c r="Z146">
        <f>'Referrals (PCPP and LGL only)'!I147</f>
        <v>0</v>
      </c>
      <c r="AA146">
        <f>Timeline!D156</f>
        <v>0</v>
      </c>
      <c r="AB146">
        <f>Timeline!H156</f>
        <v>0</v>
      </c>
      <c r="AC146" t="str">
        <f>CONCATENATE(COUNTIF(Timeline!L156:AX156,"X")," "&amp;Timeline!$H$8)</f>
        <v>0 </v>
      </c>
      <c r="AD146">
        <f>Budget!H177</f>
        <v>0</v>
      </c>
      <c r="AE146" s="208">
        <f>ROUND(Budget!K177,1)</f>
        <v>0</v>
      </c>
      <c r="AF146">
        <f>Budget!F177</f>
        <v>0</v>
      </c>
      <c r="AH146" t="s">
        <v>261</v>
      </c>
      <c r="AI146" s="207">
        <f>Budget!J177</f>
        <v>0</v>
      </c>
      <c r="AJ146" s="208">
        <f>ROUND(Budget!I177,2)</f>
        <v>0</v>
      </c>
      <c r="AN146">
        <f t="shared" si="11"/>
        <v>0</v>
      </c>
      <c r="AO146">
        <f t="shared" si="12"/>
        <v>0</v>
      </c>
      <c r="AP146">
        <f t="shared" si="13"/>
        <v>0</v>
      </c>
      <c r="AQ146">
        <f t="shared" si="14"/>
        <v>0</v>
      </c>
      <c r="AR146">
        <f t="shared" si="15"/>
        <v>0</v>
      </c>
      <c r="AS146" s="208">
        <f>Budget!L177</f>
        <v>0</v>
      </c>
      <c r="AT146" s="208">
        <f>Budget!M177</f>
        <v>0</v>
      </c>
      <c r="AU146" s="208">
        <f>Budget!N177</f>
        <v>0</v>
      </c>
      <c r="AV146" s="208">
        <f>Budget!O177</f>
        <v>0</v>
      </c>
      <c r="AW146" s="208">
        <f>Budget!P177</f>
        <v>0</v>
      </c>
      <c r="BJ146">
        <f>Budget!$F$14</f>
        <v>1</v>
      </c>
    </row>
    <row r="147" spans="11:62" ht="15">
      <c r="K147">
        <f>'Goals and Objectives'!A150</f>
        <v>0</v>
      </c>
      <c r="L147">
        <f>'Goals and Objectives'!B150</f>
        <v>0</v>
      </c>
      <c r="M147">
        <f>'Goals and Objectives'!C150</f>
        <v>0</v>
      </c>
      <c r="N147">
        <f>'Goals and Objectives'!D150</f>
        <v>0</v>
      </c>
      <c r="O147">
        <f>'Goals and Objectives'!E150</f>
        <v>0</v>
      </c>
      <c r="P147">
        <f>'Final Results and Narrative'!F149</f>
        <v>0</v>
      </c>
      <c r="Q147">
        <f>'Final Results and Narrative'!G149</f>
        <v>0</v>
      </c>
      <c r="R147">
        <f>'Referrals (PCPP and LGL only)'!A148</f>
        <v>0</v>
      </c>
      <c r="S147">
        <f>'Referrals (PCPP and LGL only)'!B148</f>
        <v>0</v>
      </c>
      <c r="T147">
        <f>'Referrals (PCPP and LGL only)'!C148</f>
        <v>0</v>
      </c>
      <c r="U147">
        <f>'Referrals (PCPP and LGL only)'!D148</f>
        <v>0</v>
      </c>
      <c r="V147">
        <f>'Referrals (PCPP and LGL only)'!E148</f>
        <v>0</v>
      </c>
      <c r="W147">
        <f>'Referrals (PCPP and LGL only)'!F148</f>
        <v>0</v>
      </c>
      <c r="X147">
        <f>'Referrals (PCPP and LGL only)'!G148</f>
        <v>0</v>
      </c>
      <c r="Y147">
        <f>'Referrals (PCPP and LGL only)'!H148</f>
        <v>0</v>
      </c>
      <c r="Z147">
        <f>'Referrals (PCPP and LGL only)'!I148</f>
        <v>0</v>
      </c>
      <c r="AA147">
        <f>Timeline!D157</f>
        <v>0</v>
      </c>
      <c r="AB147">
        <f>Timeline!H157</f>
        <v>0</v>
      </c>
      <c r="AC147" t="str">
        <f>CONCATENATE(COUNTIF(Timeline!L157:AX157,"X")," "&amp;Timeline!$H$8)</f>
        <v>0 </v>
      </c>
      <c r="AD147">
        <f>Budget!H178</f>
        <v>0</v>
      </c>
      <c r="AE147" s="208">
        <f>ROUND(Budget!K178,1)</f>
        <v>0</v>
      </c>
      <c r="AF147">
        <f>Budget!F178</f>
        <v>0</v>
      </c>
      <c r="AH147" t="s">
        <v>261</v>
      </c>
      <c r="AI147" s="207">
        <f>Budget!J178</f>
        <v>0</v>
      </c>
      <c r="AJ147" s="208">
        <f>ROUND(Budget!I178,2)</f>
        <v>0</v>
      </c>
      <c r="AN147">
        <f t="shared" si="11"/>
        <v>0</v>
      </c>
      <c r="AO147">
        <f t="shared" si="12"/>
        <v>0</v>
      </c>
      <c r="AP147">
        <f t="shared" si="13"/>
        <v>0</v>
      </c>
      <c r="AQ147">
        <f t="shared" si="14"/>
        <v>0</v>
      </c>
      <c r="AR147">
        <f t="shared" si="15"/>
        <v>0</v>
      </c>
      <c r="AS147" s="208">
        <f>Budget!L178</f>
        <v>0</v>
      </c>
      <c r="AT147" s="208">
        <f>Budget!M178</f>
        <v>0</v>
      </c>
      <c r="AU147" s="208">
        <f>Budget!N178</f>
        <v>0</v>
      </c>
      <c r="AV147" s="208">
        <f>Budget!O178</f>
        <v>0</v>
      </c>
      <c r="AW147" s="208">
        <f>Budget!P178</f>
        <v>0</v>
      </c>
      <c r="BJ147">
        <f>Budget!$F$14</f>
        <v>1</v>
      </c>
    </row>
    <row r="148" spans="11:62" ht="15">
      <c r="K148">
        <f>'Goals and Objectives'!A151</f>
        <v>0</v>
      </c>
      <c r="L148">
        <f>'Goals and Objectives'!B151</f>
        <v>0</v>
      </c>
      <c r="M148">
        <f>'Goals and Objectives'!C151</f>
        <v>0</v>
      </c>
      <c r="N148">
        <f>'Goals and Objectives'!D151</f>
        <v>0</v>
      </c>
      <c r="O148">
        <f>'Goals and Objectives'!E151</f>
        <v>0</v>
      </c>
      <c r="P148">
        <f>'Final Results and Narrative'!F150</f>
        <v>0</v>
      </c>
      <c r="Q148">
        <f>'Final Results and Narrative'!G150</f>
        <v>0</v>
      </c>
      <c r="R148">
        <f>'Referrals (PCPP and LGL only)'!A149</f>
        <v>0</v>
      </c>
      <c r="S148">
        <f>'Referrals (PCPP and LGL only)'!B149</f>
        <v>0</v>
      </c>
      <c r="T148">
        <f>'Referrals (PCPP and LGL only)'!C149</f>
        <v>0</v>
      </c>
      <c r="U148">
        <f>'Referrals (PCPP and LGL only)'!D149</f>
        <v>0</v>
      </c>
      <c r="V148">
        <f>'Referrals (PCPP and LGL only)'!E149</f>
        <v>0</v>
      </c>
      <c r="W148">
        <f>'Referrals (PCPP and LGL only)'!F149</f>
        <v>0</v>
      </c>
      <c r="X148">
        <f>'Referrals (PCPP and LGL only)'!G149</f>
        <v>0</v>
      </c>
      <c r="Y148">
        <f>'Referrals (PCPP and LGL only)'!H149</f>
        <v>0</v>
      </c>
      <c r="Z148">
        <f>'Referrals (PCPP and LGL only)'!I149</f>
        <v>0</v>
      </c>
      <c r="AA148">
        <f>Timeline!D158</f>
        <v>0</v>
      </c>
      <c r="AB148">
        <f>Timeline!H158</f>
        <v>0</v>
      </c>
      <c r="AC148" t="str">
        <f>CONCATENATE(COUNTIF(Timeline!L158:AX158,"X")," "&amp;Timeline!$H$8)</f>
        <v>0 </v>
      </c>
      <c r="AD148">
        <f>Budget!H179</f>
        <v>0</v>
      </c>
      <c r="AE148" s="208">
        <f>ROUND(Budget!K179,1)</f>
        <v>0</v>
      </c>
      <c r="AF148">
        <f>Budget!F179</f>
        <v>0</v>
      </c>
      <c r="AH148" t="s">
        <v>261</v>
      </c>
      <c r="AI148" s="207">
        <f>Budget!J179</f>
        <v>0</v>
      </c>
      <c r="AJ148" s="208">
        <f>ROUND(Budget!I179,2)</f>
        <v>0</v>
      </c>
      <c r="AN148">
        <f t="shared" si="11"/>
        <v>0</v>
      </c>
      <c r="AO148">
        <f t="shared" si="12"/>
        <v>0</v>
      </c>
      <c r="AP148">
        <f t="shared" si="13"/>
        <v>0</v>
      </c>
      <c r="AQ148">
        <f t="shared" si="14"/>
        <v>0</v>
      </c>
      <c r="AR148">
        <f t="shared" si="15"/>
        <v>0</v>
      </c>
      <c r="AS148" s="208">
        <f>Budget!L179</f>
        <v>0</v>
      </c>
      <c r="AT148" s="208">
        <f>Budget!M179</f>
        <v>0</v>
      </c>
      <c r="AU148" s="208">
        <f>Budget!N179</f>
        <v>0</v>
      </c>
      <c r="AV148" s="208">
        <f>Budget!O179</f>
        <v>0</v>
      </c>
      <c r="AW148" s="208">
        <f>Budget!P179</f>
        <v>0</v>
      </c>
      <c r="BJ148">
        <f>Budget!$F$14</f>
        <v>1</v>
      </c>
    </row>
    <row r="149" spans="11:62" ht="15">
      <c r="K149">
        <f>'Goals and Objectives'!A152</f>
        <v>0</v>
      </c>
      <c r="L149">
        <f>'Goals and Objectives'!B152</f>
        <v>0</v>
      </c>
      <c r="M149">
        <f>'Goals and Objectives'!C152</f>
        <v>0</v>
      </c>
      <c r="N149">
        <f>'Goals and Objectives'!D152</f>
        <v>0</v>
      </c>
      <c r="O149">
        <f>'Goals and Objectives'!E152</f>
        <v>0</v>
      </c>
      <c r="P149">
        <f>'Final Results and Narrative'!F151</f>
        <v>0</v>
      </c>
      <c r="Q149">
        <f>'Final Results and Narrative'!G151</f>
        <v>0</v>
      </c>
      <c r="R149">
        <f>'Referrals (PCPP and LGL only)'!A150</f>
        <v>0</v>
      </c>
      <c r="S149">
        <f>'Referrals (PCPP and LGL only)'!B150</f>
        <v>0</v>
      </c>
      <c r="T149">
        <f>'Referrals (PCPP and LGL only)'!C150</f>
        <v>0</v>
      </c>
      <c r="U149">
        <f>'Referrals (PCPP and LGL only)'!D150</f>
        <v>0</v>
      </c>
      <c r="V149">
        <f>'Referrals (PCPP and LGL only)'!E150</f>
        <v>0</v>
      </c>
      <c r="W149">
        <f>'Referrals (PCPP and LGL only)'!F150</f>
        <v>0</v>
      </c>
      <c r="X149">
        <f>'Referrals (PCPP and LGL only)'!G150</f>
        <v>0</v>
      </c>
      <c r="Y149">
        <f>'Referrals (PCPP and LGL only)'!H150</f>
        <v>0</v>
      </c>
      <c r="Z149">
        <f>'Referrals (PCPP and LGL only)'!I150</f>
        <v>0</v>
      </c>
      <c r="AA149">
        <f>Timeline!D159</f>
        <v>0</v>
      </c>
      <c r="AB149">
        <f>Timeline!H159</f>
        <v>0</v>
      </c>
      <c r="AC149" t="str">
        <f>CONCATENATE(COUNTIF(Timeline!L159:AX159,"X")," "&amp;Timeline!$H$8)</f>
        <v>0 </v>
      </c>
      <c r="AD149">
        <f>Budget!H180</f>
        <v>0</v>
      </c>
      <c r="AE149" s="208">
        <f>ROUND(Budget!K180,1)</f>
        <v>0</v>
      </c>
      <c r="AF149">
        <f>Budget!F180</f>
        <v>0</v>
      </c>
      <c r="AH149" t="s">
        <v>261</v>
      </c>
      <c r="AI149" s="207">
        <f>Budget!J180</f>
        <v>0</v>
      </c>
      <c r="AJ149" s="208">
        <f>ROUND(Budget!I180,2)</f>
        <v>0</v>
      </c>
      <c r="AN149">
        <f t="shared" si="11"/>
        <v>0</v>
      </c>
      <c r="AO149">
        <f t="shared" si="12"/>
        <v>0</v>
      </c>
      <c r="AP149">
        <f t="shared" si="13"/>
        <v>0</v>
      </c>
      <c r="AQ149">
        <f t="shared" si="14"/>
        <v>0</v>
      </c>
      <c r="AR149">
        <f t="shared" si="15"/>
        <v>0</v>
      </c>
      <c r="AS149" s="208">
        <f>Budget!L180</f>
        <v>0</v>
      </c>
      <c r="AT149" s="208">
        <f>Budget!M180</f>
        <v>0</v>
      </c>
      <c r="AU149" s="208">
        <f>Budget!N180</f>
        <v>0</v>
      </c>
      <c r="AV149" s="208">
        <f>Budget!O180</f>
        <v>0</v>
      </c>
      <c r="AW149" s="208">
        <f>Budget!P180</f>
        <v>0</v>
      </c>
      <c r="BJ149">
        <f>Budget!$F$14</f>
        <v>1</v>
      </c>
    </row>
    <row r="150" spans="11:62" ht="15">
      <c r="K150">
        <f>'Goals and Objectives'!A153</f>
        <v>0</v>
      </c>
      <c r="L150">
        <f>'Goals and Objectives'!B153</f>
        <v>0</v>
      </c>
      <c r="M150">
        <f>'Goals and Objectives'!C153</f>
        <v>0</v>
      </c>
      <c r="N150">
        <f>'Goals and Objectives'!D153</f>
        <v>0</v>
      </c>
      <c r="O150">
        <f>'Goals and Objectives'!E153</f>
        <v>0</v>
      </c>
      <c r="P150">
        <f>'Final Results and Narrative'!F152</f>
        <v>0</v>
      </c>
      <c r="Q150">
        <f>'Final Results and Narrative'!G152</f>
        <v>0</v>
      </c>
      <c r="R150">
        <f>'Referrals (PCPP and LGL only)'!A151</f>
        <v>0</v>
      </c>
      <c r="S150">
        <f>'Referrals (PCPP and LGL only)'!B151</f>
        <v>0</v>
      </c>
      <c r="T150">
        <f>'Referrals (PCPP and LGL only)'!C151</f>
        <v>0</v>
      </c>
      <c r="U150">
        <f>'Referrals (PCPP and LGL only)'!D151</f>
        <v>0</v>
      </c>
      <c r="V150">
        <f>'Referrals (PCPP and LGL only)'!E151</f>
        <v>0</v>
      </c>
      <c r="W150">
        <f>'Referrals (PCPP and LGL only)'!F151</f>
        <v>0</v>
      </c>
      <c r="X150">
        <f>'Referrals (PCPP and LGL only)'!G151</f>
        <v>0</v>
      </c>
      <c r="Y150">
        <f>'Referrals (PCPP and LGL only)'!H151</f>
        <v>0</v>
      </c>
      <c r="Z150">
        <f>'Referrals (PCPP and LGL only)'!I151</f>
        <v>0</v>
      </c>
      <c r="AA150">
        <f>Timeline!D160</f>
        <v>0</v>
      </c>
      <c r="AB150">
        <f>Timeline!H160</f>
        <v>0</v>
      </c>
      <c r="AC150" t="str">
        <f>CONCATENATE(COUNTIF(Timeline!L160:AX160,"X")," "&amp;Timeline!$H$8)</f>
        <v>0 </v>
      </c>
      <c r="AD150">
        <f>Budget!H181</f>
        <v>0</v>
      </c>
      <c r="AE150" s="208">
        <f>ROUND(Budget!K181,1)</f>
        <v>0</v>
      </c>
      <c r="AF150">
        <f>Budget!F181</f>
        <v>0</v>
      </c>
      <c r="AH150" t="s">
        <v>261</v>
      </c>
      <c r="AI150" s="207">
        <f>Budget!J181</f>
        <v>0</v>
      </c>
      <c r="AJ150" s="208">
        <f>ROUND(Budget!I181,2)</f>
        <v>0</v>
      </c>
      <c r="AN150">
        <f t="shared" si="11"/>
        <v>0</v>
      </c>
      <c r="AO150">
        <f t="shared" si="12"/>
        <v>0</v>
      </c>
      <c r="AP150">
        <f t="shared" si="13"/>
        <v>0</v>
      </c>
      <c r="AQ150">
        <f t="shared" si="14"/>
        <v>0</v>
      </c>
      <c r="AR150">
        <f t="shared" si="15"/>
        <v>0</v>
      </c>
      <c r="AS150" s="208">
        <f>Budget!L181</f>
        <v>0</v>
      </c>
      <c r="AT150" s="208">
        <f>Budget!M181</f>
        <v>0</v>
      </c>
      <c r="AU150" s="208">
        <f>Budget!N181</f>
        <v>0</v>
      </c>
      <c r="AV150" s="208">
        <f>Budget!O181</f>
        <v>0</v>
      </c>
      <c r="AW150" s="208">
        <f>Budget!P181</f>
        <v>0</v>
      </c>
      <c r="BJ150">
        <f>Budget!$F$14</f>
        <v>1</v>
      </c>
    </row>
    <row r="151" spans="11:62" ht="15">
      <c r="K151">
        <f>'Goals and Objectives'!A154</f>
        <v>0</v>
      </c>
      <c r="L151">
        <f>'Goals and Objectives'!B154</f>
        <v>0</v>
      </c>
      <c r="M151">
        <f>'Goals and Objectives'!C154</f>
        <v>0</v>
      </c>
      <c r="N151">
        <f>'Goals and Objectives'!D154</f>
        <v>0</v>
      </c>
      <c r="O151">
        <f>'Goals and Objectives'!E154</f>
        <v>0</v>
      </c>
      <c r="P151">
        <f>'Final Results and Narrative'!F153</f>
        <v>0</v>
      </c>
      <c r="Q151">
        <f>'Final Results and Narrative'!G153</f>
        <v>0</v>
      </c>
      <c r="R151">
        <f>'Referrals (PCPP and LGL only)'!A152</f>
        <v>0</v>
      </c>
      <c r="S151">
        <f>'Referrals (PCPP and LGL only)'!B152</f>
        <v>0</v>
      </c>
      <c r="T151">
        <f>'Referrals (PCPP and LGL only)'!C152</f>
        <v>0</v>
      </c>
      <c r="U151">
        <f>'Referrals (PCPP and LGL only)'!D152</f>
        <v>0</v>
      </c>
      <c r="V151">
        <f>'Referrals (PCPP and LGL only)'!E152</f>
        <v>0</v>
      </c>
      <c r="W151">
        <f>'Referrals (PCPP and LGL only)'!F152</f>
        <v>0</v>
      </c>
      <c r="X151">
        <f>'Referrals (PCPP and LGL only)'!G152</f>
        <v>0</v>
      </c>
      <c r="Y151">
        <f>'Referrals (PCPP and LGL only)'!H152</f>
        <v>0</v>
      </c>
      <c r="Z151">
        <f>'Referrals (PCPP and LGL only)'!I152</f>
        <v>0</v>
      </c>
      <c r="AA151">
        <f>Timeline!D161</f>
        <v>0</v>
      </c>
      <c r="AB151">
        <f>Timeline!H161</f>
        <v>0</v>
      </c>
      <c r="AC151" t="str">
        <f>CONCATENATE(COUNTIF(Timeline!L161:AX161,"X")," "&amp;Timeline!$H$8)</f>
        <v>0 </v>
      </c>
      <c r="AD151">
        <f>Budget!H182</f>
        <v>0</v>
      </c>
      <c r="AE151" s="208">
        <f>ROUND(Budget!K182,1)</f>
        <v>0</v>
      </c>
      <c r="AF151">
        <f>Budget!F182</f>
        <v>0</v>
      </c>
      <c r="AH151" t="s">
        <v>261</v>
      </c>
      <c r="AI151" s="207">
        <f>Budget!J182</f>
        <v>0</v>
      </c>
      <c r="AJ151" s="208">
        <f>ROUND(Budget!I182,2)</f>
        <v>0</v>
      </c>
      <c r="AN151">
        <f t="shared" si="11"/>
        <v>0</v>
      </c>
      <c r="AO151">
        <f t="shared" si="12"/>
        <v>0</v>
      </c>
      <c r="AP151">
        <f t="shared" si="13"/>
        <v>0</v>
      </c>
      <c r="AQ151">
        <f t="shared" si="14"/>
        <v>0</v>
      </c>
      <c r="AR151">
        <f t="shared" si="15"/>
        <v>0</v>
      </c>
      <c r="AS151" s="208">
        <f>Budget!L182</f>
        <v>0</v>
      </c>
      <c r="AT151" s="208">
        <f>Budget!M182</f>
        <v>0</v>
      </c>
      <c r="AU151" s="208">
        <f>Budget!N182</f>
        <v>0</v>
      </c>
      <c r="AV151" s="208">
        <f>Budget!O182</f>
        <v>0</v>
      </c>
      <c r="AW151" s="208">
        <f>Budget!P182</f>
        <v>0</v>
      </c>
      <c r="BJ151">
        <f>Budget!$F$14</f>
        <v>1</v>
      </c>
    </row>
    <row r="152" spans="11:62" ht="15">
      <c r="K152">
        <f>'Goals and Objectives'!A155</f>
        <v>0</v>
      </c>
      <c r="L152">
        <f>'Goals and Objectives'!B155</f>
        <v>0</v>
      </c>
      <c r="M152">
        <f>'Goals and Objectives'!C155</f>
        <v>0</v>
      </c>
      <c r="N152">
        <f>'Goals and Objectives'!D155</f>
        <v>0</v>
      </c>
      <c r="O152">
        <f>'Goals and Objectives'!E155</f>
        <v>0</v>
      </c>
      <c r="P152">
        <f>'Final Results and Narrative'!F154</f>
        <v>0</v>
      </c>
      <c r="Q152">
        <f>'Final Results and Narrative'!G154</f>
        <v>0</v>
      </c>
      <c r="R152">
        <f>'Referrals (PCPP and LGL only)'!A153</f>
        <v>0</v>
      </c>
      <c r="S152">
        <f>'Referrals (PCPP and LGL only)'!B153</f>
        <v>0</v>
      </c>
      <c r="T152">
        <f>'Referrals (PCPP and LGL only)'!C153</f>
        <v>0</v>
      </c>
      <c r="U152">
        <f>'Referrals (PCPP and LGL only)'!D153</f>
        <v>0</v>
      </c>
      <c r="V152">
        <f>'Referrals (PCPP and LGL only)'!E153</f>
        <v>0</v>
      </c>
      <c r="W152">
        <f>'Referrals (PCPP and LGL only)'!F153</f>
        <v>0</v>
      </c>
      <c r="X152">
        <f>'Referrals (PCPP and LGL only)'!G153</f>
        <v>0</v>
      </c>
      <c r="Y152">
        <f>'Referrals (PCPP and LGL only)'!H153</f>
        <v>0</v>
      </c>
      <c r="Z152">
        <f>'Referrals (PCPP and LGL only)'!I153</f>
        <v>0</v>
      </c>
      <c r="AA152">
        <f>Timeline!D162</f>
        <v>0</v>
      </c>
      <c r="AB152">
        <f>Timeline!H162</f>
        <v>0</v>
      </c>
      <c r="AC152" t="str">
        <f>CONCATENATE(COUNTIF(Timeline!L162:AX162,"X")," "&amp;Timeline!$H$8)</f>
        <v>0 </v>
      </c>
      <c r="AD152">
        <f>Budget!H183</f>
        <v>0</v>
      </c>
      <c r="AE152" s="208">
        <f>ROUND(Budget!K183,1)</f>
        <v>0</v>
      </c>
      <c r="AF152">
        <f>Budget!F183</f>
        <v>0</v>
      </c>
      <c r="AH152" t="s">
        <v>261</v>
      </c>
      <c r="AI152" s="207">
        <f>Budget!J183</f>
        <v>0</v>
      </c>
      <c r="AJ152" s="208">
        <f>ROUND(Budget!I183,2)</f>
        <v>0</v>
      </c>
      <c r="AN152">
        <f t="shared" si="11"/>
        <v>0</v>
      </c>
      <c r="AO152">
        <f t="shared" si="12"/>
        <v>0</v>
      </c>
      <c r="AP152">
        <f t="shared" si="13"/>
        <v>0</v>
      </c>
      <c r="AQ152">
        <f t="shared" si="14"/>
        <v>0</v>
      </c>
      <c r="AR152">
        <f t="shared" si="15"/>
        <v>0</v>
      </c>
      <c r="AS152" s="208">
        <f>Budget!L183</f>
        <v>0</v>
      </c>
      <c r="AT152" s="208">
        <f>Budget!M183</f>
        <v>0</v>
      </c>
      <c r="AU152" s="208">
        <f>Budget!N183</f>
        <v>0</v>
      </c>
      <c r="AV152" s="208">
        <f>Budget!O183</f>
        <v>0</v>
      </c>
      <c r="AW152" s="208">
        <f>Budget!P183</f>
        <v>0</v>
      </c>
      <c r="BJ152">
        <f>Budget!$F$14</f>
        <v>1</v>
      </c>
    </row>
    <row r="153" spans="11:62" ht="15">
      <c r="K153">
        <f>'Goals and Objectives'!A156</f>
        <v>0</v>
      </c>
      <c r="L153">
        <f>'Goals and Objectives'!B156</f>
        <v>0</v>
      </c>
      <c r="M153">
        <f>'Goals and Objectives'!C156</f>
        <v>0</v>
      </c>
      <c r="N153">
        <f>'Goals and Objectives'!D156</f>
        <v>0</v>
      </c>
      <c r="O153">
        <f>'Goals and Objectives'!E156</f>
        <v>0</v>
      </c>
      <c r="P153">
        <f>'Final Results and Narrative'!F155</f>
        <v>0</v>
      </c>
      <c r="Q153">
        <f>'Final Results and Narrative'!G155</f>
        <v>0</v>
      </c>
      <c r="R153">
        <f>'Referrals (PCPP and LGL only)'!A154</f>
        <v>0</v>
      </c>
      <c r="S153">
        <f>'Referrals (PCPP and LGL only)'!B154</f>
        <v>0</v>
      </c>
      <c r="T153">
        <f>'Referrals (PCPP and LGL only)'!C154</f>
        <v>0</v>
      </c>
      <c r="U153">
        <f>'Referrals (PCPP and LGL only)'!D154</f>
        <v>0</v>
      </c>
      <c r="V153">
        <f>'Referrals (PCPP and LGL only)'!E154</f>
        <v>0</v>
      </c>
      <c r="W153">
        <f>'Referrals (PCPP and LGL only)'!F154</f>
        <v>0</v>
      </c>
      <c r="X153">
        <f>'Referrals (PCPP and LGL only)'!G154</f>
        <v>0</v>
      </c>
      <c r="Y153">
        <f>'Referrals (PCPP and LGL only)'!H154</f>
        <v>0</v>
      </c>
      <c r="Z153">
        <f>'Referrals (PCPP and LGL only)'!I154</f>
        <v>0</v>
      </c>
      <c r="AA153">
        <f>Timeline!D163</f>
        <v>0</v>
      </c>
      <c r="AB153">
        <f>Timeline!H163</f>
        <v>0</v>
      </c>
      <c r="AC153" t="str">
        <f>CONCATENATE(COUNTIF(Timeline!L163:AX163,"X")," "&amp;Timeline!$H$8)</f>
        <v>0 </v>
      </c>
      <c r="AD153">
        <f>Budget!H184</f>
        <v>0</v>
      </c>
      <c r="AE153" s="208">
        <f>ROUND(Budget!K184,1)</f>
        <v>0</v>
      </c>
      <c r="AF153">
        <f>Budget!F184</f>
        <v>0</v>
      </c>
      <c r="AH153" t="s">
        <v>261</v>
      </c>
      <c r="AI153" s="207">
        <f>Budget!J184</f>
        <v>0</v>
      </c>
      <c r="AJ153" s="208">
        <f>ROUND(Budget!I184,2)</f>
        <v>0</v>
      </c>
      <c r="AN153">
        <f t="shared" si="11"/>
        <v>0</v>
      </c>
      <c r="AO153">
        <f t="shared" si="12"/>
        <v>0</v>
      </c>
      <c r="AP153">
        <f t="shared" si="13"/>
        <v>0</v>
      </c>
      <c r="AQ153">
        <f t="shared" si="14"/>
        <v>0</v>
      </c>
      <c r="AR153">
        <f t="shared" si="15"/>
        <v>0</v>
      </c>
      <c r="AS153" s="208">
        <f>Budget!L184</f>
        <v>0</v>
      </c>
      <c r="AT153" s="208">
        <f>Budget!M184</f>
        <v>0</v>
      </c>
      <c r="AU153" s="208">
        <f>Budget!N184</f>
        <v>0</v>
      </c>
      <c r="AV153" s="208">
        <f>Budget!O184</f>
        <v>0</v>
      </c>
      <c r="AW153" s="208">
        <f>Budget!P184</f>
        <v>0</v>
      </c>
      <c r="BJ153">
        <f>Budget!$F$14</f>
        <v>1</v>
      </c>
    </row>
    <row r="154" spans="11:62" ht="15">
      <c r="K154">
        <f>'Goals and Objectives'!A157</f>
        <v>0</v>
      </c>
      <c r="L154">
        <f>'Goals and Objectives'!B157</f>
        <v>0</v>
      </c>
      <c r="M154">
        <f>'Goals and Objectives'!C157</f>
        <v>0</v>
      </c>
      <c r="N154">
        <f>'Goals and Objectives'!D157</f>
        <v>0</v>
      </c>
      <c r="O154">
        <f>'Goals and Objectives'!E157</f>
        <v>0</v>
      </c>
      <c r="P154">
        <f>'Final Results and Narrative'!F156</f>
        <v>0</v>
      </c>
      <c r="Q154">
        <f>'Final Results and Narrative'!G156</f>
        <v>0</v>
      </c>
      <c r="R154">
        <f>'Referrals (PCPP and LGL only)'!A155</f>
        <v>0</v>
      </c>
      <c r="S154">
        <f>'Referrals (PCPP and LGL only)'!B155</f>
        <v>0</v>
      </c>
      <c r="T154">
        <f>'Referrals (PCPP and LGL only)'!C155</f>
        <v>0</v>
      </c>
      <c r="U154">
        <f>'Referrals (PCPP and LGL only)'!D155</f>
        <v>0</v>
      </c>
      <c r="V154">
        <f>'Referrals (PCPP and LGL only)'!E155</f>
        <v>0</v>
      </c>
      <c r="W154">
        <f>'Referrals (PCPP and LGL only)'!F155</f>
        <v>0</v>
      </c>
      <c r="X154">
        <f>'Referrals (PCPP and LGL only)'!G155</f>
        <v>0</v>
      </c>
      <c r="Y154">
        <f>'Referrals (PCPP and LGL only)'!H155</f>
        <v>0</v>
      </c>
      <c r="Z154">
        <f>'Referrals (PCPP and LGL only)'!I155</f>
        <v>0</v>
      </c>
      <c r="AA154">
        <f>Timeline!D164</f>
        <v>0</v>
      </c>
      <c r="AB154">
        <f>Timeline!H164</f>
        <v>0</v>
      </c>
      <c r="AC154" t="str">
        <f>CONCATENATE(COUNTIF(Timeline!L164:AX164,"X")," "&amp;Timeline!$H$8)</f>
        <v>0 </v>
      </c>
      <c r="AD154">
        <f>Budget!H185</f>
        <v>0</v>
      </c>
      <c r="AE154" s="208">
        <f>ROUND(Budget!K185,1)</f>
        <v>0</v>
      </c>
      <c r="AF154">
        <f>Budget!F185</f>
        <v>0</v>
      </c>
      <c r="AH154" t="s">
        <v>261</v>
      </c>
      <c r="AI154" s="207">
        <f>Budget!J185</f>
        <v>0</v>
      </c>
      <c r="AJ154" s="208">
        <f>ROUND(Budget!I185,2)</f>
        <v>0</v>
      </c>
      <c r="AN154">
        <f t="shared" si="11"/>
        <v>0</v>
      </c>
      <c r="AO154">
        <f t="shared" si="12"/>
        <v>0</v>
      </c>
      <c r="AP154">
        <f t="shared" si="13"/>
        <v>0</v>
      </c>
      <c r="AQ154">
        <f t="shared" si="14"/>
        <v>0</v>
      </c>
      <c r="AR154">
        <f t="shared" si="15"/>
        <v>0</v>
      </c>
      <c r="AS154" s="208">
        <f>Budget!L185</f>
        <v>0</v>
      </c>
      <c r="AT154" s="208">
        <f>Budget!M185</f>
        <v>0</v>
      </c>
      <c r="AU154" s="208">
        <f>Budget!N185</f>
        <v>0</v>
      </c>
      <c r="AV154" s="208">
        <f>Budget!O185</f>
        <v>0</v>
      </c>
      <c r="AW154" s="208">
        <f>Budget!P185</f>
        <v>0</v>
      </c>
      <c r="BJ154">
        <f>Budget!$F$14</f>
        <v>1</v>
      </c>
    </row>
    <row r="155" spans="11:62" ht="15">
      <c r="K155">
        <f>'Goals and Objectives'!A158</f>
        <v>0</v>
      </c>
      <c r="L155">
        <f>'Goals and Objectives'!B158</f>
        <v>0</v>
      </c>
      <c r="M155">
        <f>'Goals and Objectives'!C158</f>
        <v>0</v>
      </c>
      <c r="N155">
        <f>'Goals and Objectives'!D158</f>
        <v>0</v>
      </c>
      <c r="O155">
        <f>'Goals and Objectives'!E158</f>
        <v>0</v>
      </c>
      <c r="P155">
        <f>'Final Results and Narrative'!F157</f>
        <v>0</v>
      </c>
      <c r="Q155">
        <f>'Final Results and Narrative'!G157</f>
        <v>0</v>
      </c>
      <c r="R155">
        <f>'Referrals (PCPP and LGL only)'!A156</f>
        <v>0</v>
      </c>
      <c r="S155">
        <f>'Referrals (PCPP and LGL only)'!B156</f>
        <v>0</v>
      </c>
      <c r="T155">
        <f>'Referrals (PCPP and LGL only)'!C156</f>
        <v>0</v>
      </c>
      <c r="U155">
        <f>'Referrals (PCPP and LGL only)'!D156</f>
        <v>0</v>
      </c>
      <c r="V155">
        <f>'Referrals (PCPP and LGL only)'!E156</f>
        <v>0</v>
      </c>
      <c r="W155">
        <f>'Referrals (PCPP and LGL only)'!F156</f>
        <v>0</v>
      </c>
      <c r="X155">
        <f>'Referrals (PCPP and LGL only)'!G156</f>
        <v>0</v>
      </c>
      <c r="Y155">
        <f>'Referrals (PCPP and LGL only)'!H156</f>
        <v>0</v>
      </c>
      <c r="Z155">
        <f>'Referrals (PCPP and LGL only)'!I156</f>
        <v>0</v>
      </c>
      <c r="AA155">
        <f>Timeline!D165</f>
        <v>0</v>
      </c>
      <c r="AB155">
        <f>Timeline!H165</f>
        <v>0</v>
      </c>
      <c r="AC155" t="str">
        <f>CONCATENATE(COUNTIF(Timeline!L165:AX165,"X")," "&amp;Timeline!$H$8)</f>
        <v>0 </v>
      </c>
      <c r="AD155">
        <f>Budget!H186</f>
        <v>0</v>
      </c>
      <c r="AE155" s="208">
        <f>ROUND(Budget!K186,1)</f>
        <v>0</v>
      </c>
      <c r="AF155">
        <f>Budget!F186</f>
        <v>0</v>
      </c>
      <c r="AH155" t="s">
        <v>261</v>
      </c>
      <c r="AI155" s="207">
        <f>Budget!J186</f>
        <v>0</v>
      </c>
      <c r="AJ155" s="208">
        <f>ROUND(Budget!I186,2)</f>
        <v>0</v>
      </c>
      <c r="AN155">
        <f t="shared" si="11"/>
        <v>0</v>
      </c>
      <c r="AO155">
        <f t="shared" si="12"/>
        <v>0</v>
      </c>
      <c r="AP155">
        <f t="shared" si="13"/>
        <v>0</v>
      </c>
      <c r="AQ155">
        <f t="shared" si="14"/>
        <v>0</v>
      </c>
      <c r="AR155">
        <f t="shared" si="15"/>
        <v>0</v>
      </c>
      <c r="AS155" s="208">
        <f>Budget!L186</f>
        <v>0</v>
      </c>
      <c r="AT155" s="208">
        <f>Budget!M186</f>
        <v>0</v>
      </c>
      <c r="AU155" s="208">
        <f>Budget!N186</f>
        <v>0</v>
      </c>
      <c r="AV155" s="208">
        <f>Budget!O186</f>
        <v>0</v>
      </c>
      <c r="AW155" s="208">
        <f>Budget!P186</f>
        <v>0</v>
      </c>
      <c r="BJ155">
        <f>Budget!$F$14</f>
        <v>1</v>
      </c>
    </row>
    <row r="156" spans="11:62" ht="15">
      <c r="K156">
        <f>'Goals and Objectives'!A159</f>
        <v>0</v>
      </c>
      <c r="L156">
        <f>'Goals and Objectives'!B159</f>
        <v>0</v>
      </c>
      <c r="M156">
        <f>'Goals and Objectives'!C159</f>
        <v>0</v>
      </c>
      <c r="N156">
        <f>'Goals and Objectives'!D159</f>
        <v>0</v>
      </c>
      <c r="O156">
        <f>'Goals and Objectives'!E159</f>
        <v>0</v>
      </c>
      <c r="P156">
        <f>'Final Results and Narrative'!F158</f>
        <v>0</v>
      </c>
      <c r="Q156">
        <f>'Final Results and Narrative'!G158</f>
        <v>0</v>
      </c>
      <c r="R156">
        <f>'Referrals (PCPP and LGL only)'!A157</f>
        <v>0</v>
      </c>
      <c r="S156">
        <f>'Referrals (PCPP and LGL only)'!B157</f>
        <v>0</v>
      </c>
      <c r="T156">
        <f>'Referrals (PCPP and LGL only)'!C157</f>
        <v>0</v>
      </c>
      <c r="U156">
        <f>'Referrals (PCPP and LGL only)'!D157</f>
        <v>0</v>
      </c>
      <c r="V156">
        <f>'Referrals (PCPP and LGL only)'!E157</f>
        <v>0</v>
      </c>
      <c r="W156">
        <f>'Referrals (PCPP and LGL only)'!F157</f>
        <v>0</v>
      </c>
      <c r="X156">
        <f>'Referrals (PCPP and LGL only)'!G157</f>
        <v>0</v>
      </c>
      <c r="Y156">
        <f>'Referrals (PCPP and LGL only)'!H157</f>
        <v>0</v>
      </c>
      <c r="Z156">
        <f>'Referrals (PCPP and LGL only)'!I157</f>
        <v>0</v>
      </c>
      <c r="AA156">
        <f>Timeline!D166</f>
        <v>0</v>
      </c>
      <c r="AB156">
        <f>Timeline!H166</f>
        <v>0</v>
      </c>
      <c r="AC156" t="str">
        <f>CONCATENATE(COUNTIF(Timeline!L166:AX166,"X")," "&amp;Timeline!$H$8)</f>
        <v>0 </v>
      </c>
      <c r="AD156">
        <f>Budget!H187</f>
        <v>0</v>
      </c>
      <c r="AE156" s="208">
        <f>ROUND(Budget!K187,1)</f>
        <v>0</v>
      </c>
      <c r="AF156">
        <f>Budget!F187</f>
        <v>0</v>
      </c>
      <c r="AH156" t="s">
        <v>261</v>
      </c>
      <c r="AI156" s="207">
        <f>Budget!J187</f>
        <v>0</v>
      </c>
      <c r="AJ156" s="208">
        <f>ROUND(Budget!I187,2)</f>
        <v>0</v>
      </c>
      <c r="AN156">
        <f t="shared" si="11"/>
        <v>0</v>
      </c>
      <c r="AO156">
        <f t="shared" si="12"/>
        <v>0</v>
      </c>
      <c r="AP156">
        <f t="shared" si="13"/>
        <v>0</v>
      </c>
      <c r="AQ156">
        <f t="shared" si="14"/>
        <v>0</v>
      </c>
      <c r="AR156">
        <f t="shared" si="15"/>
        <v>0</v>
      </c>
      <c r="AS156" s="208">
        <f>Budget!L187</f>
        <v>0</v>
      </c>
      <c r="AT156" s="208">
        <f>Budget!M187</f>
        <v>0</v>
      </c>
      <c r="AU156" s="208">
        <f>Budget!N187</f>
        <v>0</v>
      </c>
      <c r="AV156" s="208">
        <f>Budget!O187</f>
        <v>0</v>
      </c>
      <c r="AW156" s="208">
        <f>Budget!P187</f>
        <v>0</v>
      </c>
      <c r="BJ156">
        <f>Budget!$F$14</f>
        <v>1</v>
      </c>
    </row>
    <row r="157" spans="11:62" ht="15">
      <c r="K157">
        <f>'Goals and Objectives'!A160</f>
        <v>0</v>
      </c>
      <c r="L157">
        <f>'Goals and Objectives'!B160</f>
        <v>0</v>
      </c>
      <c r="M157">
        <f>'Goals and Objectives'!C160</f>
        <v>0</v>
      </c>
      <c r="N157">
        <f>'Goals and Objectives'!D160</f>
        <v>0</v>
      </c>
      <c r="O157">
        <f>'Goals and Objectives'!E160</f>
        <v>0</v>
      </c>
      <c r="P157">
        <f>'Final Results and Narrative'!F159</f>
        <v>0</v>
      </c>
      <c r="Q157">
        <f>'Final Results and Narrative'!G159</f>
        <v>0</v>
      </c>
      <c r="R157">
        <f>'Referrals (PCPP and LGL only)'!A158</f>
        <v>0</v>
      </c>
      <c r="S157">
        <f>'Referrals (PCPP and LGL only)'!B158</f>
        <v>0</v>
      </c>
      <c r="T157">
        <f>'Referrals (PCPP and LGL only)'!C158</f>
        <v>0</v>
      </c>
      <c r="U157">
        <f>'Referrals (PCPP and LGL only)'!D158</f>
        <v>0</v>
      </c>
      <c r="V157">
        <f>'Referrals (PCPP and LGL only)'!E158</f>
        <v>0</v>
      </c>
      <c r="W157">
        <f>'Referrals (PCPP and LGL only)'!F158</f>
        <v>0</v>
      </c>
      <c r="X157">
        <f>'Referrals (PCPP and LGL only)'!G158</f>
        <v>0</v>
      </c>
      <c r="Y157">
        <f>'Referrals (PCPP and LGL only)'!H158</f>
        <v>0</v>
      </c>
      <c r="Z157">
        <f>'Referrals (PCPP and LGL only)'!I158</f>
        <v>0</v>
      </c>
      <c r="AA157">
        <f>Timeline!D167</f>
        <v>0</v>
      </c>
      <c r="AB157">
        <f>Timeline!H167</f>
        <v>0</v>
      </c>
      <c r="AC157" t="str">
        <f>CONCATENATE(COUNTIF(Timeline!L167:AX167,"X")," "&amp;Timeline!$H$8)</f>
        <v>0 </v>
      </c>
      <c r="AD157">
        <f>Budget!H188</f>
        <v>0</v>
      </c>
      <c r="AE157" s="208">
        <f>ROUND(Budget!K188,1)</f>
        <v>0</v>
      </c>
      <c r="AF157">
        <f>Budget!F188</f>
        <v>0</v>
      </c>
      <c r="AH157" t="s">
        <v>261</v>
      </c>
      <c r="AI157" s="207">
        <f>Budget!J188</f>
        <v>0</v>
      </c>
      <c r="AJ157" s="208">
        <f>ROUND(Budget!I188,2)</f>
        <v>0</v>
      </c>
      <c r="AN157">
        <f t="shared" si="11"/>
        <v>0</v>
      </c>
      <c r="AO157">
        <f t="shared" si="12"/>
        <v>0</v>
      </c>
      <c r="AP157">
        <f t="shared" si="13"/>
        <v>0</v>
      </c>
      <c r="AQ157">
        <f t="shared" si="14"/>
        <v>0</v>
      </c>
      <c r="AR157">
        <f t="shared" si="15"/>
        <v>0</v>
      </c>
      <c r="AS157" s="208">
        <f>Budget!L188</f>
        <v>0</v>
      </c>
      <c r="AT157" s="208">
        <f>Budget!M188</f>
        <v>0</v>
      </c>
      <c r="AU157" s="208">
        <f>Budget!N188</f>
        <v>0</v>
      </c>
      <c r="AV157" s="208">
        <f>Budget!O188</f>
        <v>0</v>
      </c>
      <c r="AW157" s="208">
        <f>Budget!P188</f>
        <v>0</v>
      </c>
      <c r="BJ157">
        <f>Budget!$F$14</f>
        <v>1</v>
      </c>
    </row>
    <row r="158" spans="11:62" ht="15">
      <c r="K158">
        <f>'Goals and Objectives'!A161</f>
        <v>0</v>
      </c>
      <c r="L158">
        <f>'Goals and Objectives'!B161</f>
        <v>0</v>
      </c>
      <c r="M158">
        <f>'Goals and Objectives'!C161</f>
        <v>0</v>
      </c>
      <c r="N158">
        <f>'Goals and Objectives'!D161</f>
        <v>0</v>
      </c>
      <c r="O158">
        <f>'Goals and Objectives'!E161</f>
        <v>0</v>
      </c>
      <c r="P158">
        <f>'Final Results and Narrative'!F160</f>
        <v>0</v>
      </c>
      <c r="Q158">
        <f>'Final Results and Narrative'!G160</f>
        <v>0</v>
      </c>
      <c r="R158">
        <f>'Referrals (PCPP and LGL only)'!A159</f>
        <v>0</v>
      </c>
      <c r="S158">
        <f>'Referrals (PCPP and LGL only)'!B159</f>
        <v>0</v>
      </c>
      <c r="T158">
        <f>'Referrals (PCPP and LGL only)'!C159</f>
        <v>0</v>
      </c>
      <c r="U158">
        <f>'Referrals (PCPP and LGL only)'!D159</f>
        <v>0</v>
      </c>
      <c r="V158">
        <f>'Referrals (PCPP and LGL only)'!E159</f>
        <v>0</v>
      </c>
      <c r="W158">
        <f>'Referrals (PCPP and LGL only)'!F159</f>
        <v>0</v>
      </c>
      <c r="X158">
        <f>'Referrals (PCPP and LGL only)'!G159</f>
        <v>0</v>
      </c>
      <c r="Y158">
        <f>'Referrals (PCPP and LGL only)'!H159</f>
        <v>0</v>
      </c>
      <c r="Z158">
        <f>'Referrals (PCPP and LGL only)'!I159</f>
        <v>0</v>
      </c>
      <c r="AA158">
        <f>Timeline!D168</f>
        <v>0</v>
      </c>
      <c r="AB158">
        <f>Timeline!H168</f>
        <v>0</v>
      </c>
      <c r="AC158" t="str">
        <f>CONCATENATE(COUNTIF(Timeline!L168:AX168,"X")," "&amp;Timeline!$H$8)</f>
        <v>0 </v>
      </c>
      <c r="AD158">
        <f>Budget!H189</f>
        <v>0</v>
      </c>
      <c r="AE158" s="208">
        <f>ROUND(Budget!K189,1)</f>
        <v>0</v>
      </c>
      <c r="AF158">
        <f>Budget!F189</f>
        <v>0</v>
      </c>
      <c r="AH158" t="s">
        <v>261</v>
      </c>
      <c r="AI158" s="207">
        <f>Budget!J189</f>
        <v>0</v>
      </c>
      <c r="AJ158" s="208">
        <f>ROUND(Budget!I189,2)</f>
        <v>0</v>
      </c>
      <c r="AN158">
        <f t="shared" si="11"/>
        <v>0</v>
      </c>
      <c r="AO158">
        <f t="shared" si="12"/>
        <v>0</v>
      </c>
      <c r="AP158">
        <f t="shared" si="13"/>
        <v>0</v>
      </c>
      <c r="AQ158">
        <f t="shared" si="14"/>
        <v>0</v>
      </c>
      <c r="AR158">
        <f t="shared" si="15"/>
        <v>0</v>
      </c>
      <c r="AS158" s="208">
        <f>Budget!L189</f>
        <v>0</v>
      </c>
      <c r="AT158" s="208">
        <f>Budget!M189</f>
        <v>0</v>
      </c>
      <c r="AU158" s="208">
        <f>Budget!N189</f>
        <v>0</v>
      </c>
      <c r="AV158" s="208">
        <f>Budget!O189</f>
        <v>0</v>
      </c>
      <c r="AW158" s="208">
        <f>Budget!P189</f>
        <v>0</v>
      </c>
      <c r="BJ158">
        <f>Budget!$F$14</f>
        <v>1</v>
      </c>
    </row>
    <row r="159" spans="11:62" ht="15">
      <c r="K159">
        <f>'Goals and Objectives'!A162</f>
        <v>0</v>
      </c>
      <c r="L159">
        <f>'Goals and Objectives'!B162</f>
        <v>0</v>
      </c>
      <c r="M159">
        <f>'Goals and Objectives'!C162</f>
        <v>0</v>
      </c>
      <c r="N159">
        <f>'Goals and Objectives'!D162</f>
        <v>0</v>
      </c>
      <c r="O159">
        <f>'Goals and Objectives'!E162</f>
        <v>0</v>
      </c>
      <c r="P159">
        <f>'Final Results and Narrative'!F161</f>
        <v>0</v>
      </c>
      <c r="Q159">
        <f>'Final Results and Narrative'!G161</f>
        <v>0</v>
      </c>
      <c r="R159">
        <f>'Referrals (PCPP and LGL only)'!A160</f>
        <v>0</v>
      </c>
      <c r="S159">
        <f>'Referrals (PCPP and LGL only)'!B160</f>
        <v>0</v>
      </c>
      <c r="T159">
        <f>'Referrals (PCPP and LGL only)'!C160</f>
        <v>0</v>
      </c>
      <c r="U159">
        <f>'Referrals (PCPP and LGL only)'!D160</f>
        <v>0</v>
      </c>
      <c r="V159">
        <f>'Referrals (PCPP and LGL only)'!E160</f>
        <v>0</v>
      </c>
      <c r="W159">
        <f>'Referrals (PCPP and LGL only)'!F160</f>
        <v>0</v>
      </c>
      <c r="X159">
        <f>'Referrals (PCPP and LGL only)'!G160</f>
        <v>0</v>
      </c>
      <c r="Y159">
        <f>'Referrals (PCPP and LGL only)'!H160</f>
        <v>0</v>
      </c>
      <c r="Z159">
        <f>'Referrals (PCPP and LGL only)'!I160</f>
        <v>0</v>
      </c>
      <c r="AA159">
        <f>Timeline!D169</f>
        <v>0</v>
      </c>
      <c r="AB159">
        <f>Timeline!H169</f>
        <v>0</v>
      </c>
      <c r="AC159" t="str">
        <f>CONCATENATE(COUNTIF(Timeline!L169:AX169,"X")," "&amp;Timeline!$H$8)</f>
        <v>0 </v>
      </c>
      <c r="AD159">
        <f>Budget!H190</f>
        <v>0</v>
      </c>
      <c r="AE159" s="208">
        <f>ROUND(Budget!K190,1)</f>
        <v>0</v>
      </c>
      <c r="AF159">
        <f>Budget!F190</f>
        <v>0</v>
      </c>
      <c r="AH159" t="s">
        <v>261</v>
      </c>
      <c r="AI159" s="207">
        <f>Budget!J190</f>
        <v>0</v>
      </c>
      <c r="AJ159" s="208">
        <f>ROUND(Budget!I190,2)</f>
        <v>0</v>
      </c>
      <c r="AN159">
        <f t="shared" si="11"/>
        <v>0</v>
      </c>
      <c r="AO159">
        <f t="shared" si="12"/>
        <v>0</v>
      </c>
      <c r="AP159">
        <f t="shared" si="13"/>
        <v>0</v>
      </c>
      <c r="AQ159">
        <f t="shared" si="14"/>
        <v>0</v>
      </c>
      <c r="AR159">
        <f t="shared" si="15"/>
        <v>0</v>
      </c>
      <c r="AS159" s="208">
        <f>Budget!L190</f>
        <v>0</v>
      </c>
      <c r="AT159" s="208">
        <f>Budget!M190</f>
        <v>0</v>
      </c>
      <c r="AU159" s="208">
        <f>Budget!N190</f>
        <v>0</v>
      </c>
      <c r="AV159" s="208">
        <f>Budget!O190</f>
        <v>0</v>
      </c>
      <c r="AW159" s="208">
        <f>Budget!P190</f>
        <v>0</v>
      </c>
      <c r="BJ159">
        <f>Budget!$F$14</f>
        <v>1</v>
      </c>
    </row>
    <row r="160" spans="11:62" ht="15">
      <c r="K160">
        <f>'Goals and Objectives'!A163</f>
        <v>0</v>
      </c>
      <c r="L160">
        <f>'Goals and Objectives'!B163</f>
        <v>0</v>
      </c>
      <c r="M160">
        <f>'Goals and Objectives'!C163</f>
        <v>0</v>
      </c>
      <c r="N160">
        <f>'Goals and Objectives'!D163</f>
        <v>0</v>
      </c>
      <c r="O160">
        <f>'Goals and Objectives'!E163</f>
        <v>0</v>
      </c>
      <c r="P160">
        <f>'Final Results and Narrative'!F162</f>
        <v>0</v>
      </c>
      <c r="Q160">
        <f>'Final Results and Narrative'!G162</f>
        <v>0</v>
      </c>
      <c r="R160">
        <f>'Referrals (PCPP and LGL only)'!A161</f>
        <v>0</v>
      </c>
      <c r="S160">
        <f>'Referrals (PCPP and LGL only)'!B161</f>
        <v>0</v>
      </c>
      <c r="T160">
        <f>'Referrals (PCPP and LGL only)'!C161</f>
        <v>0</v>
      </c>
      <c r="U160">
        <f>'Referrals (PCPP and LGL only)'!D161</f>
        <v>0</v>
      </c>
      <c r="V160">
        <f>'Referrals (PCPP and LGL only)'!E161</f>
        <v>0</v>
      </c>
      <c r="W160">
        <f>'Referrals (PCPP and LGL only)'!F161</f>
        <v>0</v>
      </c>
      <c r="X160">
        <f>'Referrals (PCPP and LGL only)'!G161</f>
        <v>0</v>
      </c>
      <c r="Y160">
        <f>'Referrals (PCPP and LGL only)'!H161</f>
        <v>0</v>
      </c>
      <c r="Z160">
        <f>'Referrals (PCPP and LGL only)'!I161</f>
        <v>0</v>
      </c>
      <c r="AA160">
        <f>Timeline!D170</f>
        <v>0</v>
      </c>
      <c r="AB160">
        <f>Timeline!H170</f>
        <v>0</v>
      </c>
      <c r="AC160" t="str">
        <f>CONCATENATE(COUNTIF(Timeline!L170:AX170,"X")," "&amp;Timeline!$H$8)</f>
        <v>0 </v>
      </c>
      <c r="AD160">
        <f>Budget!H191</f>
        <v>0</v>
      </c>
      <c r="AE160" s="208">
        <f>ROUND(Budget!K191,1)</f>
        <v>0</v>
      </c>
      <c r="AF160">
        <f>Budget!F191</f>
        <v>0</v>
      </c>
      <c r="AH160" t="s">
        <v>261</v>
      </c>
      <c r="AI160" s="207">
        <f>Budget!J191</f>
        <v>0</v>
      </c>
      <c r="AJ160" s="208">
        <f>ROUND(Budget!I191,2)</f>
        <v>0</v>
      </c>
      <c r="AN160">
        <f t="shared" si="11"/>
        <v>0</v>
      </c>
      <c r="AO160">
        <f t="shared" si="12"/>
        <v>0</v>
      </c>
      <c r="AP160">
        <f t="shared" si="13"/>
        <v>0</v>
      </c>
      <c r="AQ160">
        <f t="shared" si="14"/>
        <v>0</v>
      </c>
      <c r="AR160">
        <f t="shared" si="15"/>
        <v>0</v>
      </c>
      <c r="AS160" s="208">
        <f>Budget!L191</f>
        <v>0</v>
      </c>
      <c r="AT160" s="208">
        <f>Budget!M191</f>
        <v>0</v>
      </c>
      <c r="AU160" s="208">
        <f>Budget!N191</f>
        <v>0</v>
      </c>
      <c r="AV160" s="208">
        <f>Budget!O191</f>
        <v>0</v>
      </c>
      <c r="AW160" s="208">
        <f>Budget!P191</f>
        <v>0</v>
      </c>
      <c r="BJ160">
        <f>Budget!$F$14</f>
        <v>1</v>
      </c>
    </row>
    <row r="161" spans="11:62" ht="15">
      <c r="K161">
        <f>'Goals and Objectives'!A164</f>
        <v>0</v>
      </c>
      <c r="L161">
        <f>'Goals and Objectives'!B164</f>
        <v>0</v>
      </c>
      <c r="M161">
        <f>'Goals and Objectives'!C164</f>
        <v>0</v>
      </c>
      <c r="N161">
        <f>'Goals and Objectives'!D164</f>
        <v>0</v>
      </c>
      <c r="O161">
        <f>'Goals and Objectives'!E164</f>
        <v>0</v>
      </c>
      <c r="P161">
        <f>'Final Results and Narrative'!F163</f>
        <v>0</v>
      </c>
      <c r="Q161">
        <f>'Final Results and Narrative'!G163</f>
        <v>0</v>
      </c>
      <c r="R161">
        <f>'Referrals (PCPP and LGL only)'!A162</f>
        <v>0</v>
      </c>
      <c r="S161">
        <f>'Referrals (PCPP and LGL only)'!B162</f>
        <v>0</v>
      </c>
      <c r="T161">
        <f>'Referrals (PCPP and LGL only)'!C162</f>
        <v>0</v>
      </c>
      <c r="U161">
        <f>'Referrals (PCPP and LGL only)'!D162</f>
        <v>0</v>
      </c>
      <c r="V161">
        <f>'Referrals (PCPP and LGL only)'!E162</f>
        <v>0</v>
      </c>
      <c r="W161">
        <f>'Referrals (PCPP and LGL only)'!F162</f>
        <v>0</v>
      </c>
      <c r="X161">
        <f>'Referrals (PCPP and LGL only)'!G162</f>
        <v>0</v>
      </c>
      <c r="Y161">
        <f>'Referrals (PCPP and LGL only)'!H162</f>
        <v>0</v>
      </c>
      <c r="Z161">
        <f>'Referrals (PCPP and LGL only)'!I162</f>
        <v>0</v>
      </c>
      <c r="AA161">
        <f>Timeline!D171</f>
        <v>0</v>
      </c>
      <c r="AB161">
        <f>Timeline!H171</f>
        <v>0</v>
      </c>
      <c r="AC161" t="str">
        <f>CONCATENATE(COUNTIF(Timeline!L171:AX171,"X")," "&amp;Timeline!$H$8)</f>
        <v>0 </v>
      </c>
      <c r="AD161">
        <f>Budget!H192</f>
        <v>0</v>
      </c>
      <c r="AE161" s="208">
        <f>ROUND(Budget!K192,1)</f>
        <v>0</v>
      </c>
      <c r="AF161">
        <f>Budget!F192</f>
        <v>0</v>
      </c>
      <c r="AH161" t="s">
        <v>261</v>
      </c>
      <c r="AI161" s="207">
        <f>Budget!J192</f>
        <v>0</v>
      </c>
      <c r="AJ161" s="208">
        <f>ROUND(Budget!I192,2)</f>
        <v>0</v>
      </c>
      <c r="AN161">
        <f t="shared" si="11"/>
        <v>0</v>
      </c>
      <c r="AO161">
        <f t="shared" si="12"/>
        <v>0</v>
      </c>
      <c r="AP161">
        <f t="shared" si="13"/>
        <v>0</v>
      </c>
      <c r="AQ161">
        <f t="shared" si="14"/>
        <v>0</v>
      </c>
      <c r="AR161">
        <f t="shared" si="15"/>
        <v>0</v>
      </c>
      <c r="AS161" s="208">
        <f>Budget!L192</f>
        <v>0</v>
      </c>
      <c r="AT161" s="208">
        <f>Budget!M192</f>
        <v>0</v>
      </c>
      <c r="AU161" s="208">
        <f>Budget!N192</f>
        <v>0</v>
      </c>
      <c r="AV161" s="208">
        <f>Budget!O192</f>
        <v>0</v>
      </c>
      <c r="AW161" s="208">
        <f>Budget!P192</f>
        <v>0</v>
      </c>
      <c r="BJ161">
        <f>Budget!$F$14</f>
        <v>1</v>
      </c>
    </row>
    <row r="162" spans="11:62" ht="15">
      <c r="K162">
        <f>'Goals and Objectives'!A165</f>
        <v>0</v>
      </c>
      <c r="L162">
        <f>'Goals and Objectives'!B165</f>
        <v>0</v>
      </c>
      <c r="M162">
        <f>'Goals and Objectives'!C165</f>
        <v>0</v>
      </c>
      <c r="N162">
        <f>'Goals and Objectives'!D165</f>
        <v>0</v>
      </c>
      <c r="O162">
        <f>'Goals and Objectives'!E165</f>
        <v>0</v>
      </c>
      <c r="P162">
        <f>'Final Results and Narrative'!F164</f>
        <v>0</v>
      </c>
      <c r="Q162">
        <f>'Final Results and Narrative'!G164</f>
        <v>0</v>
      </c>
      <c r="R162">
        <f>'Referrals (PCPP and LGL only)'!A163</f>
        <v>0</v>
      </c>
      <c r="S162">
        <f>'Referrals (PCPP and LGL only)'!B163</f>
        <v>0</v>
      </c>
      <c r="T162">
        <f>'Referrals (PCPP and LGL only)'!C163</f>
        <v>0</v>
      </c>
      <c r="U162">
        <f>'Referrals (PCPP and LGL only)'!D163</f>
        <v>0</v>
      </c>
      <c r="V162">
        <f>'Referrals (PCPP and LGL only)'!E163</f>
        <v>0</v>
      </c>
      <c r="W162">
        <f>'Referrals (PCPP and LGL only)'!F163</f>
        <v>0</v>
      </c>
      <c r="X162">
        <f>'Referrals (PCPP and LGL only)'!G163</f>
        <v>0</v>
      </c>
      <c r="Y162">
        <f>'Referrals (PCPP and LGL only)'!H163</f>
        <v>0</v>
      </c>
      <c r="Z162">
        <f>'Referrals (PCPP and LGL only)'!I163</f>
        <v>0</v>
      </c>
      <c r="AA162">
        <f>Timeline!D172</f>
        <v>0</v>
      </c>
      <c r="AB162">
        <f>Timeline!H172</f>
        <v>0</v>
      </c>
      <c r="AC162" t="str">
        <f>CONCATENATE(COUNTIF(Timeline!L172:AX172,"X")," "&amp;Timeline!$H$8)</f>
        <v>0 </v>
      </c>
      <c r="AD162">
        <f>Budget!H193</f>
        <v>0</v>
      </c>
      <c r="AE162" s="208">
        <f>ROUND(Budget!K193,1)</f>
        <v>0</v>
      </c>
      <c r="AF162">
        <f>Budget!F193</f>
        <v>0</v>
      </c>
      <c r="AH162" t="s">
        <v>261</v>
      </c>
      <c r="AI162" s="207">
        <f>Budget!J193</f>
        <v>0</v>
      </c>
      <c r="AJ162" s="208">
        <f>ROUND(Budget!I193,2)</f>
        <v>0</v>
      </c>
      <c r="AN162">
        <f t="shared" si="11"/>
        <v>0</v>
      </c>
      <c r="AO162">
        <f t="shared" si="12"/>
        <v>0</v>
      </c>
      <c r="AP162">
        <f t="shared" si="13"/>
        <v>0</v>
      </c>
      <c r="AQ162">
        <f t="shared" si="14"/>
        <v>0</v>
      </c>
      <c r="AR162">
        <f t="shared" si="15"/>
        <v>0</v>
      </c>
      <c r="AS162" s="208">
        <f>Budget!L193</f>
        <v>0</v>
      </c>
      <c r="AT162" s="208">
        <f>Budget!M193</f>
        <v>0</v>
      </c>
      <c r="AU162" s="208">
        <f>Budget!N193</f>
        <v>0</v>
      </c>
      <c r="AV162" s="208">
        <f>Budget!O193</f>
        <v>0</v>
      </c>
      <c r="AW162" s="208">
        <f>Budget!P193</f>
        <v>0</v>
      </c>
      <c r="BJ162">
        <f>Budget!$F$14</f>
        <v>1</v>
      </c>
    </row>
    <row r="163" spans="11:62" ht="15">
      <c r="K163">
        <f>'Goals and Objectives'!A166</f>
        <v>0</v>
      </c>
      <c r="L163">
        <f>'Goals and Objectives'!B166</f>
        <v>0</v>
      </c>
      <c r="M163">
        <f>'Goals and Objectives'!C166</f>
        <v>0</v>
      </c>
      <c r="N163">
        <f>'Goals and Objectives'!D166</f>
        <v>0</v>
      </c>
      <c r="O163">
        <f>'Goals and Objectives'!E166</f>
        <v>0</v>
      </c>
      <c r="P163">
        <f>'Final Results and Narrative'!F165</f>
        <v>0</v>
      </c>
      <c r="Q163">
        <f>'Final Results and Narrative'!G165</f>
        <v>0</v>
      </c>
      <c r="R163">
        <f>'Referrals (PCPP and LGL only)'!A164</f>
        <v>0</v>
      </c>
      <c r="S163">
        <f>'Referrals (PCPP and LGL only)'!B164</f>
        <v>0</v>
      </c>
      <c r="T163">
        <f>'Referrals (PCPP and LGL only)'!C164</f>
        <v>0</v>
      </c>
      <c r="U163">
        <f>'Referrals (PCPP and LGL only)'!D164</f>
        <v>0</v>
      </c>
      <c r="V163">
        <f>'Referrals (PCPP and LGL only)'!E164</f>
        <v>0</v>
      </c>
      <c r="W163">
        <f>'Referrals (PCPP and LGL only)'!F164</f>
        <v>0</v>
      </c>
      <c r="X163">
        <f>'Referrals (PCPP and LGL only)'!G164</f>
        <v>0</v>
      </c>
      <c r="Y163">
        <f>'Referrals (PCPP and LGL only)'!H164</f>
        <v>0</v>
      </c>
      <c r="Z163">
        <f>'Referrals (PCPP and LGL only)'!I164</f>
        <v>0</v>
      </c>
      <c r="AA163">
        <f>Timeline!D173</f>
        <v>0</v>
      </c>
      <c r="AB163">
        <f>Timeline!H173</f>
        <v>0</v>
      </c>
      <c r="AC163" t="str">
        <f>CONCATENATE(COUNTIF(Timeline!L173:AX173,"X")," "&amp;Timeline!$H$8)</f>
        <v>0 </v>
      </c>
      <c r="AD163">
        <f>Budget!H194</f>
        <v>0</v>
      </c>
      <c r="AE163" s="208">
        <f>ROUND(Budget!K194,1)</f>
        <v>0</v>
      </c>
      <c r="AF163">
        <f>Budget!F194</f>
        <v>0</v>
      </c>
      <c r="AH163" t="s">
        <v>261</v>
      </c>
      <c r="AI163" s="207">
        <f>Budget!J194</f>
        <v>0</v>
      </c>
      <c r="AJ163" s="208">
        <f>ROUND(Budget!I194,2)</f>
        <v>0</v>
      </c>
      <c r="AN163">
        <f t="shared" si="11"/>
        <v>0</v>
      </c>
      <c r="AO163">
        <f t="shared" si="12"/>
        <v>0</v>
      </c>
      <c r="AP163">
        <f t="shared" si="13"/>
        <v>0</v>
      </c>
      <c r="AQ163">
        <f t="shared" si="14"/>
        <v>0</v>
      </c>
      <c r="AR163">
        <f t="shared" si="15"/>
        <v>0</v>
      </c>
      <c r="AS163" s="208">
        <f>Budget!L194</f>
        <v>0</v>
      </c>
      <c r="AT163" s="208">
        <f>Budget!M194</f>
        <v>0</v>
      </c>
      <c r="AU163" s="208">
        <f>Budget!N194</f>
        <v>0</v>
      </c>
      <c r="AV163" s="208">
        <f>Budget!O194</f>
        <v>0</v>
      </c>
      <c r="AW163" s="208">
        <f>Budget!P194</f>
        <v>0</v>
      </c>
      <c r="BJ163">
        <f>Budget!$F$14</f>
        <v>1</v>
      </c>
    </row>
    <row r="164" spans="11:62" ht="15">
      <c r="K164">
        <f>'Goals and Objectives'!A167</f>
        <v>0</v>
      </c>
      <c r="L164">
        <f>'Goals and Objectives'!B167</f>
        <v>0</v>
      </c>
      <c r="M164">
        <f>'Goals and Objectives'!C167</f>
        <v>0</v>
      </c>
      <c r="N164">
        <f>'Goals and Objectives'!D167</f>
        <v>0</v>
      </c>
      <c r="O164">
        <f>'Goals and Objectives'!E167</f>
        <v>0</v>
      </c>
      <c r="P164">
        <f>'Final Results and Narrative'!F166</f>
        <v>0</v>
      </c>
      <c r="Q164">
        <f>'Final Results and Narrative'!G166</f>
        <v>0</v>
      </c>
      <c r="R164">
        <f>'Referrals (PCPP and LGL only)'!A165</f>
        <v>0</v>
      </c>
      <c r="S164">
        <f>'Referrals (PCPP and LGL only)'!B165</f>
        <v>0</v>
      </c>
      <c r="T164">
        <f>'Referrals (PCPP and LGL only)'!C165</f>
        <v>0</v>
      </c>
      <c r="U164">
        <f>'Referrals (PCPP and LGL only)'!D165</f>
        <v>0</v>
      </c>
      <c r="V164">
        <f>'Referrals (PCPP and LGL only)'!E165</f>
        <v>0</v>
      </c>
      <c r="W164">
        <f>'Referrals (PCPP and LGL only)'!F165</f>
        <v>0</v>
      </c>
      <c r="X164">
        <f>'Referrals (PCPP and LGL only)'!G165</f>
        <v>0</v>
      </c>
      <c r="Y164">
        <f>'Referrals (PCPP and LGL only)'!H165</f>
        <v>0</v>
      </c>
      <c r="Z164">
        <f>'Referrals (PCPP and LGL only)'!I165</f>
        <v>0</v>
      </c>
      <c r="AA164">
        <f>Timeline!D174</f>
        <v>0</v>
      </c>
      <c r="AB164">
        <f>Timeline!H174</f>
        <v>0</v>
      </c>
      <c r="AC164" t="str">
        <f>CONCATENATE(COUNTIF(Timeline!L174:AX174,"X")," "&amp;Timeline!$H$8)</f>
        <v>0 </v>
      </c>
      <c r="AD164">
        <f>Budget!H195</f>
        <v>0</v>
      </c>
      <c r="AE164" s="208">
        <f>ROUND(Budget!K195,1)</f>
        <v>0</v>
      </c>
      <c r="AF164">
        <f>Budget!F195</f>
        <v>0</v>
      </c>
      <c r="AH164" t="s">
        <v>261</v>
      </c>
      <c r="AI164" s="207">
        <f>Budget!J195</f>
        <v>0</v>
      </c>
      <c r="AJ164" s="208">
        <f>ROUND(Budget!I195,2)</f>
        <v>0</v>
      </c>
      <c r="AN164">
        <f t="shared" si="11"/>
        <v>0</v>
      </c>
      <c r="AO164">
        <f t="shared" si="12"/>
        <v>0</v>
      </c>
      <c r="AP164">
        <f t="shared" si="13"/>
        <v>0</v>
      </c>
      <c r="AQ164">
        <f t="shared" si="14"/>
        <v>0</v>
      </c>
      <c r="AR164">
        <f t="shared" si="15"/>
        <v>0</v>
      </c>
      <c r="AS164" s="208">
        <f>Budget!L195</f>
        <v>0</v>
      </c>
      <c r="AT164" s="208">
        <f>Budget!M195</f>
        <v>0</v>
      </c>
      <c r="AU164" s="208">
        <f>Budget!N195</f>
        <v>0</v>
      </c>
      <c r="AV164" s="208">
        <f>Budget!O195</f>
        <v>0</v>
      </c>
      <c r="AW164" s="208">
        <f>Budget!P195</f>
        <v>0</v>
      </c>
      <c r="BJ164">
        <f>Budget!$F$14</f>
        <v>1</v>
      </c>
    </row>
    <row r="165" spans="11:62" ht="15">
      <c r="K165">
        <f>'Goals and Objectives'!A168</f>
        <v>0</v>
      </c>
      <c r="L165">
        <f>'Goals and Objectives'!B168</f>
        <v>0</v>
      </c>
      <c r="M165">
        <f>'Goals and Objectives'!C168</f>
        <v>0</v>
      </c>
      <c r="N165">
        <f>'Goals and Objectives'!D168</f>
        <v>0</v>
      </c>
      <c r="O165">
        <f>'Goals and Objectives'!E168</f>
        <v>0</v>
      </c>
      <c r="P165">
        <f>'Final Results and Narrative'!F167</f>
        <v>0</v>
      </c>
      <c r="Q165">
        <f>'Final Results and Narrative'!G167</f>
        <v>0</v>
      </c>
      <c r="R165">
        <f>'Referrals (PCPP and LGL only)'!A166</f>
        <v>0</v>
      </c>
      <c r="S165">
        <f>'Referrals (PCPP and LGL only)'!B166</f>
        <v>0</v>
      </c>
      <c r="T165">
        <f>'Referrals (PCPP and LGL only)'!C166</f>
        <v>0</v>
      </c>
      <c r="U165">
        <f>'Referrals (PCPP and LGL only)'!D166</f>
        <v>0</v>
      </c>
      <c r="V165">
        <f>'Referrals (PCPP and LGL only)'!E166</f>
        <v>0</v>
      </c>
      <c r="W165">
        <f>'Referrals (PCPP and LGL only)'!F166</f>
        <v>0</v>
      </c>
      <c r="X165">
        <f>'Referrals (PCPP and LGL only)'!G166</f>
        <v>0</v>
      </c>
      <c r="Y165">
        <f>'Referrals (PCPP and LGL only)'!H166</f>
        <v>0</v>
      </c>
      <c r="Z165">
        <f>'Referrals (PCPP and LGL only)'!I166</f>
        <v>0</v>
      </c>
      <c r="AA165">
        <f>Timeline!D175</f>
        <v>0</v>
      </c>
      <c r="AB165">
        <f>Timeline!H175</f>
        <v>0</v>
      </c>
      <c r="AC165" t="str">
        <f>CONCATENATE(COUNTIF(Timeline!L175:AX175,"X")," "&amp;Timeline!$H$8)</f>
        <v>0 </v>
      </c>
      <c r="AD165">
        <f>Budget!H196</f>
        <v>0</v>
      </c>
      <c r="AE165" s="208">
        <f>ROUND(Budget!K196,1)</f>
        <v>0</v>
      </c>
      <c r="AF165">
        <f>Budget!F196</f>
        <v>0</v>
      </c>
      <c r="AH165" t="s">
        <v>261</v>
      </c>
      <c r="AI165" s="207">
        <f>Budget!J196</f>
        <v>0</v>
      </c>
      <c r="AJ165" s="208">
        <f>ROUND(Budget!I196,2)</f>
        <v>0</v>
      </c>
      <c r="AN165">
        <f t="shared" si="11"/>
        <v>0</v>
      </c>
      <c r="AO165">
        <f t="shared" si="12"/>
        <v>0</v>
      </c>
      <c r="AP165">
        <f t="shared" si="13"/>
        <v>0</v>
      </c>
      <c r="AQ165">
        <f t="shared" si="14"/>
        <v>0</v>
      </c>
      <c r="AR165">
        <f t="shared" si="15"/>
        <v>0</v>
      </c>
      <c r="AS165" s="208">
        <f>Budget!L196</f>
        <v>0</v>
      </c>
      <c r="AT165" s="208">
        <f>Budget!M196</f>
        <v>0</v>
      </c>
      <c r="AU165" s="208">
        <f>Budget!N196</f>
        <v>0</v>
      </c>
      <c r="AV165" s="208">
        <f>Budget!O196</f>
        <v>0</v>
      </c>
      <c r="AW165" s="208">
        <f>Budget!P196</f>
        <v>0</v>
      </c>
      <c r="BJ165">
        <f>Budget!$F$14</f>
        <v>1</v>
      </c>
    </row>
    <row r="166" spans="11:62" ht="15">
      <c r="K166">
        <f>'Goals and Objectives'!A169</f>
        <v>0</v>
      </c>
      <c r="L166">
        <f>'Goals and Objectives'!B169</f>
        <v>0</v>
      </c>
      <c r="M166">
        <f>'Goals and Objectives'!C169</f>
        <v>0</v>
      </c>
      <c r="N166">
        <f>'Goals and Objectives'!D169</f>
        <v>0</v>
      </c>
      <c r="O166">
        <f>'Goals and Objectives'!E169</f>
        <v>0</v>
      </c>
      <c r="P166">
        <f>'Final Results and Narrative'!F168</f>
        <v>0</v>
      </c>
      <c r="Q166">
        <f>'Final Results and Narrative'!G168</f>
        <v>0</v>
      </c>
      <c r="R166">
        <f>'Referrals (PCPP and LGL only)'!A167</f>
        <v>0</v>
      </c>
      <c r="S166">
        <f>'Referrals (PCPP and LGL only)'!B167</f>
        <v>0</v>
      </c>
      <c r="T166">
        <f>'Referrals (PCPP and LGL only)'!C167</f>
        <v>0</v>
      </c>
      <c r="U166">
        <f>'Referrals (PCPP and LGL only)'!D167</f>
        <v>0</v>
      </c>
      <c r="V166">
        <f>'Referrals (PCPP and LGL only)'!E167</f>
        <v>0</v>
      </c>
      <c r="W166">
        <f>'Referrals (PCPP and LGL only)'!F167</f>
        <v>0</v>
      </c>
      <c r="X166">
        <f>'Referrals (PCPP and LGL only)'!G167</f>
        <v>0</v>
      </c>
      <c r="Y166">
        <f>'Referrals (PCPP and LGL only)'!H167</f>
        <v>0</v>
      </c>
      <c r="Z166">
        <f>'Referrals (PCPP and LGL only)'!I167</f>
        <v>0</v>
      </c>
      <c r="AA166">
        <f>Timeline!D176</f>
        <v>0</v>
      </c>
      <c r="AB166">
        <f>Timeline!H176</f>
        <v>0</v>
      </c>
      <c r="AC166" t="str">
        <f>CONCATENATE(COUNTIF(Timeline!L176:AX176,"X")," "&amp;Timeline!$H$8)</f>
        <v>0 </v>
      </c>
      <c r="AD166">
        <f>Budget!H197</f>
        <v>0</v>
      </c>
      <c r="AE166" s="208">
        <f>ROUND(Budget!K197,1)</f>
        <v>0</v>
      </c>
      <c r="AF166">
        <f>Budget!F197</f>
        <v>0</v>
      </c>
      <c r="AH166" t="s">
        <v>261</v>
      </c>
      <c r="AI166" s="207">
        <f>Budget!J197</f>
        <v>0</v>
      </c>
      <c r="AJ166" s="208">
        <f>ROUND(Budget!I197,2)</f>
        <v>0</v>
      </c>
      <c r="AN166">
        <f t="shared" si="11"/>
        <v>0</v>
      </c>
      <c r="AO166">
        <f t="shared" si="12"/>
        <v>0</v>
      </c>
      <c r="AP166">
        <f t="shared" si="13"/>
        <v>0</v>
      </c>
      <c r="AQ166">
        <f t="shared" si="14"/>
        <v>0</v>
      </c>
      <c r="AR166">
        <f t="shared" si="15"/>
        <v>0</v>
      </c>
      <c r="AS166" s="208">
        <f>Budget!L197</f>
        <v>0</v>
      </c>
      <c r="AT166" s="208">
        <f>Budget!M197</f>
        <v>0</v>
      </c>
      <c r="AU166" s="208">
        <f>Budget!N197</f>
        <v>0</v>
      </c>
      <c r="AV166" s="208">
        <f>Budget!O197</f>
        <v>0</v>
      </c>
      <c r="AW166" s="208">
        <f>Budget!P197</f>
        <v>0</v>
      </c>
      <c r="BJ166">
        <f>Budget!$F$14</f>
        <v>1</v>
      </c>
    </row>
    <row r="167" spans="11:62" ht="15">
      <c r="K167">
        <f>'Goals and Objectives'!A170</f>
        <v>0</v>
      </c>
      <c r="L167">
        <f>'Goals and Objectives'!B170</f>
        <v>0</v>
      </c>
      <c r="M167">
        <f>'Goals and Objectives'!C170</f>
        <v>0</v>
      </c>
      <c r="N167">
        <f>'Goals and Objectives'!D170</f>
        <v>0</v>
      </c>
      <c r="O167">
        <f>'Goals and Objectives'!E170</f>
        <v>0</v>
      </c>
      <c r="P167">
        <f>'Final Results and Narrative'!F169</f>
        <v>0</v>
      </c>
      <c r="Q167">
        <f>'Final Results and Narrative'!G169</f>
        <v>0</v>
      </c>
      <c r="R167">
        <f>'Referrals (PCPP and LGL only)'!A168</f>
        <v>0</v>
      </c>
      <c r="S167">
        <f>'Referrals (PCPP and LGL only)'!B168</f>
        <v>0</v>
      </c>
      <c r="T167">
        <f>'Referrals (PCPP and LGL only)'!C168</f>
        <v>0</v>
      </c>
      <c r="U167">
        <f>'Referrals (PCPP and LGL only)'!D168</f>
        <v>0</v>
      </c>
      <c r="V167">
        <f>'Referrals (PCPP and LGL only)'!E168</f>
        <v>0</v>
      </c>
      <c r="W167">
        <f>'Referrals (PCPP and LGL only)'!F168</f>
        <v>0</v>
      </c>
      <c r="X167">
        <f>'Referrals (PCPP and LGL only)'!G168</f>
        <v>0</v>
      </c>
      <c r="Y167">
        <f>'Referrals (PCPP and LGL only)'!H168</f>
        <v>0</v>
      </c>
      <c r="Z167">
        <f>'Referrals (PCPP and LGL only)'!I168</f>
        <v>0</v>
      </c>
      <c r="AA167">
        <f>Timeline!D177</f>
        <v>0</v>
      </c>
      <c r="AB167">
        <f>Timeline!H177</f>
        <v>0</v>
      </c>
      <c r="AC167" t="str">
        <f>CONCATENATE(COUNTIF(Timeline!L177:AX177,"X")," "&amp;Timeline!$H$8)</f>
        <v>0 </v>
      </c>
      <c r="AD167">
        <f>Budget!H198</f>
        <v>0</v>
      </c>
      <c r="AE167" s="208">
        <f>ROUND(Budget!K198,1)</f>
        <v>0</v>
      </c>
      <c r="AF167">
        <f>Budget!F198</f>
        <v>0</v>
      </c>
      <c r="AH167" t="s">
        <v>261</v>
      </c>
      <c r="AI167" s="207">
        <f>Budget!J198</f>
        <v>0</v>
      </c>
      <c r="AJ167" s="208">
        <f>ROUND(Budget!I198,2)</f>
        <v>0</v>
      </c>
      <c r="AN167">
        <f t="shared" si="11"/>
        <v>0</v>
      </c>
      <c r="AO167">
        <f t="shared" si="12"/>
        <v>0</v>
      </c>
      <c r="AP167">
        <f t="shared" si="13"/>
        <v>0</v>
      </c>
      <c r="AQ167">
        <f t="shared" si="14"/>
        <v>0</v>
      </c>
      <c r="AR167">
        <f t="shared" si="15"/>
        <v>0</v>
      </c>
      <c r="AS167" s="208">
        <f>Budget!L198</f>
        <v>0</v>
      </c>
      <c r="AT167" s="208">
        <f>Budget!M198</f>
        <v>0</v>
      </c>
      <c r="AU167" s="208">
        <f>Budget!N198</f>
        <v>0</v>
      </c>
      <c r="AV167" s="208">
        <f>Budget!O198</f>
        <v>0</v>
      </c>
      <c r="AW167" s="208">
        <f>Budget!P198</f>
        <v>0</v>
      </c>
      <c r="BJ167">
        <f>Budget!$F$14</f>
        <v>1</v>
      </c>
    </row>
    <row r="168" spans="11:62" ht="15">
      <c r="K168">
        <f>'Goals and Objectives'!A171</f>
        <v>0</v>
      </c>
      <c r="L168">
        <f>'Goals and Objectives'!B171</f>
        <v>0</v>
      </c>
      <c r="M168">
        <f>'Goals and Objectives'!C171</f>
        <v>0</v>
      </c>
      <c r="N168">
        <f>'Goals and Objectives'!D171</f>
        <v>0</v>
      </c>
      <c r="O168">
        <f>'Goals and Objectives'!E171</f>
        <v>0</v>
      </c>
      <c r="P168">
        <f>'Final Results and Narrative'!F170</f>
        <v>0</v>
      </c>
      <c r="Q168">
        <f>'Final Results and Narrative'!G170</f>
        <v>0</v>
      </c>
      <c r="R168">
        <f>'Referrals (PCPP and LGL only)'!A169</f>
        <v>0</v>
      </c>
      <c r="S168">
        <f>'Referrals (PCPP and LGL only)'!B169</f>
        <v>0</v>
      </c>
      <c r="T168">
        <f>'Referrals (PCPP and LGL only)'!C169</f>
        <v>0</v>
      </c>
      <c r="U168">
        <f>'Referrals (PCPP and LGL only)'!D169</f>
        <v>0</v>
      </c>
      <c r="V168">
        <f>'Referrals (PCPP and LGL only)'!E169</f>
        <v>0</v>
      </c>
      <c r="W168">
        <f>'Referrals (PCPP and LGL only)'!F169</f>
        <v>0</v>
      </c>
      <c r="X168">
        <f>'Referrals (PCPP and LGL only)'!G169</f>
        <v>0</v>
      </c>
      <c r="Y168">
        <f>'Referrals (PCPP and LGL only)'!H169</f>
        <v>0</v>
      </c>
      <c r="Z168">
        <f>'Referrals (PCPP and LGL only)'!I169</f>
        <v>0</v>
      </c>
      <c r="AA168">
        <f>Timeline!D178</f>
        <v>0</v>
      </c>
      <c r="AB168">
        <f>Timeline!H178</f>
        <v>0</v>
      </c>
      <c r="AC168" t="str">
        <f>CONCATENATE(COUNTIF(Timeline!L178:AX178,"X")," "&amp;Timeline!$H$8)</f>
        <v>0 </v>
      </c>
      <c r="AD168">
        <f>Budget!H199</f>
        <v>0</v>
      </c>
      <c r="AE168" s="208">
        <f>ROUND(Budget!K199,1)</f>
        <v>0</v>
      </c>
      <c r="AF168">
        <f>Budget!F199</f>
        <v>0</v>
      </c>
      <c r="AH168" t="s">
        <v>261</v>
      </c>
      <c r="AI168" s="207">
        <f>Budget!J199</f>
        <v>0</v>
      </c>
      <c r="AJ168" s="208">
        <f>ROUND(Budget!I199,2)</f>
        <v>0</v>
      </c>
      <c r="AN168">
        <f t="shared" si="11"/>
        <v>0</v>
      </c>
      <c r="AO168">
        <f t="shared" si="12"/>
        <v>0</v>
      </c>
      <c r="AP168">
        <f t="shared" si="13"/>
        <v>0</v>
      </c>
      <c r="AQ168">
        <f t="shared" si="14"/>
        <v>0</v>
      </c>
      <c r="AR168">
        <f t="shared" si="15"/>
        <v>0</v>
      </c>
      <c r="AS168" s="208">
        <f>Budget!L199</f>
        <v>0</v>
      </c>
      <c r="AT168" s="208">
        <f>Budget!M199</f>
        <v>0</v>
      </c>
      <c r="AU168" s="208">
        <f>Budget!N199</f>
        <v>0</v>
      </c>
      <c r="AV168" s="208">
        <f>Budget!O199</f>
        <v>0</v>
      </c>
      <c r="AW168" s="208">
        <f>Budget!P199</f>
        <v>0</v>
      </c>
      <c r="BJ168">
        <f>Budget!$F$14</f>
        <v>1</v>
      </c>
    </row>
    <row r="169" spans="11:62" ht="15">
      <c r="K169">
        <f>'Goals and Objectives'!A172</f>
        <v>0</v>
      </c>
      <c r="L169">
        <f>'Goals and Objectives'!B172</f>
        <v>0</v>
      </c>
      <c r="M169">
        <f>'Goals and Objectives'!C172</f>
        <v>0</v>
      </c>
      <c r="N169">
        <f>'Goals and Objectives'!D172</f>
        <v>0</v>
      </c>
      <c r="O169">
        <f>'Goals and Objectives'!E172</f>
        <v>0</v>
      </c>
      <c r="P169">
        <f>'Final Results and Narrative'!F171</f>
        <v>0</v>
      </c>
      <c r="Q169">
        <f>'Final Results and Narrative'!G171</f>
        <v>0</v>
      </c>
      <c r="R169">
        <f>'Referrals (PCPP and LGL only)'!A170</f>
        <v>0</v>
      </c>
      <c r="S169">
        <f>'Referrals (PCPP and LGL only)'!B170</f>
        <v>0</v>
      </c>
      <c r="T169">
        <f>'Referrals (PCPP and LGL only)'!C170</f>
        <v>0</v>
      </c>
      <c r="U169">
        <f>'Referrals (PCPP and LGL only)'!D170</f>
        <v>0</v>
      </c>
      <c r="V169">
        <f>'Referrals (PCPP and LGL only)'!E170</f>
        <v>0</v>
      </c>
      <c r="W169">
        <f>'Referrals (PCPP and LGL only)'!F170</f>
        <v>0</v>
      </c>
      <c r="X169">
        <f>'Referrals (PCPP and LGL only)'!G170</f>
        <v>0</v>
      </c>
      <c r="Y169">
        <f>'Referrals (PCPP and LGL only)'!H170</f>
        <v>0</v>
      </c>
      <c r="Z169">
        <f>'Referrals (PCPP and LGL only)'!I170</f>
        <v>0</v>
      </c>
      <c r="AA169">
        <f>Timeline!D179</f>
        <v>0</v>
      </c>
      <c r="AB169">
        <f>Timeline!H179</f>
        <v>0</v>
      </c>
      <c r="AC169" t="str">
        <f>CONCATENATE(COUNTIF(Timeline!L179:AX179,"X")," "&amp;Timeline!$H$8)</f>
        <v>0 </v>
      </c>
      <c r="AD169">
        <f>Budget!H200</f>
        <v>0</v>
      </c>
      <c r="AE169" s="208">
        <f>ROUND(Budget!K200,1)</f>
        <v>0</v>
      </c>
      <c r="AF169">
        <f>Budget!F200</f>
        <v>0</v>
      </c>
      <c r="AH169" t="s">
        <v>261</v>
      </c>
      <c r="AI169" s="207">
        <f>Budget!J200</f>
        <v>0</v>
      </c>
      <c r="AJ169" s="208">
        <f>ROUND(Budget!I200,2)</f>
        <v>0</v>
      </c>
      <c r="AN169">
        <f t="shared" si="11"/>
        <v>0</v>
      </c>
      <c r="AO169">
        <f t="shared" si="12"/>
        <v>0</v>
      </c>
      <c r="AP169">
        <f t="shared" si="13"/>
        <v>0</v>
      </c>
      <c r="AQ169">
        <f t="shared" si="14"/>
        <v>0</v>
      </c>
      <c r="AR169">
        <f t="shared" si="15"/>
        <v>0</v>
      </c>
      <c r="AS169" s="208">
        <f>Budget!L200</f>
        <v>0</v>
      </c>
      <c r="AT169" s="208">
        <f>Budget!M200</f>
        <v>0</v>
      </c>
      <c r="AU169" s="208">
        <f>Budget!N200</f>
        <v>0</v>
      </c>
      <c r="AV169" s="208">
        <f>Budget!O200</f>
        <v>0</v>
      </c>
      <c r="AW169" s="208">
        <f>Budget!P200</f>
        <v>0</v>
      </c>
      <c r="BJ169">
        <f>Budget!$F$14</f>
        <v>1</v>
      </c>
    </row>
    <row r="170" spans="11:62" ht="15">
      <c r="K170">
        <f>'Goals and Objectives'!A173</f>
        <v>0</v>
      </c>
      <c r="L170">
        <f>'Goals and Objectives'!B173</f>
        <v>0</v>
      </c>
      <c r="M170">
        <f>'Goals and Objectives'!C173</f>
        <v>0</v>
      </c>
      <c r="N170">
        <f>'Goals and Objectives'!D173</f>
        <v>0</v>
      </c>
      <c r="O170">
        <f>'Goals and Objectives'!E173</f>
        <v>0</v>
      </c>
      <c r="P170">
        <f>'Final Results and Narrative'!F172</f>
        <v>0</v>
      </c>
      <c r="Q170">
        <f>'Final Results and Narrative'!G172</f>
        <v>0</v>
      </c>
      <c r="R170">
        <f>'Referrals (PCPP and LGL only)'!A171</f>
        <v>0</v>
      </c>
      <c r="S170">
        <f>'Referrals (PCPP and LGL only)'!B171</f>
        <v>0</v>
      </c>
      <c r="T170">
        <f>'Referrals (PCPP and LGL only)'!C171</f>
        <v>0</v>
      </c>
      <c r="U170">
        <f>'Referrals (PCPP and LGL only)'!D171</f>
        <v>0</v>
      </c>
      <c r="V170">
        <f>'Referrals (PCPP and LGL only)'!E171</f>
        <v>0</v>
      </c>
      <c r="W170">
        <f>'Referrals (PCPP and LGL only)'!F171</f>
        <v>0</v>
      </c>
      <c r="X170">
        <f>'Referrals (PCPP and LGL only)'!G171</f>
        <v>0</v>
      </c>
      <c r="Y170">
        <f>'Referrals (PCPP and LGL only)'!H171</f>
        <v>0</v>
      </c>
      <c r="Z170">
        <f>'Referrals (PCPP and LGL only)'!I171</f>
        <v>0</v>
      </c>
      <c r="AA170">
        <f>Timeline!D180</f>
        <v>0</v>
      </c>
      <c r="AB170">
        <f>Timeline!H180</f>
        <v>0</v>
      </c>
      <c r="AC170" t="str">
        <f>CONCATENATE(COUNTIF(Timeline!L180:AX180,"X")," "&amp;Timeline!$H$8)</f>
        <v>0 </v>
      </c>
      <c r="AD170">
        <f>Budget!H201</f>
        <v>0</v>
      </c>
      <c r="AE170" s="208">
        <f>ROUND(Budget!K201,1)</f>
        <v>0</v>
      </c>
      <c r="AF170">
        <f>Budget!F201</f>
        <v>0</v>
      </c>
      <c r="AH170" t="s">
        <v>261</v>
      </c>
      <c r="AI170" s="207">
        <f>Budget!J201</f>
        <v>0</v>
      </c>
      <c r="AJ170" s="208">
        <f>ROUND(Budget!I201,2)</f>
        <v>0</v>
      </c>
      <c r="AN170">
        <f t="shared" si="11"/>
        <v>0</v>
      </c>
      <c r="AO170">
        <f t="shared" si="12"/>
        <v>0</v>
      </c>
      <c r="AP170">
        <f t="shared" si="13"/>
        <v>0</v>
      </c>
      <c r="AQ170">
        <f t="shared" si="14"/>
        <v>0</v>
      </c>
      <c r="AR170">
        <f t="shared" si="15"/>
        <v>0</v>
      </c>
      <c r="AS170" s="208">
        <f>Budget!L201</f>
        <v>0</v>
      </c>
      <c r="AT170" s="208">
        <f>Budget!M201</f>
        <v>0</v>
      </c>
      <c r="AU170" s="208">
        <f>Budget!N201</f>
        <v>0</v>
      </c>
      <c r="AV170" s="208">
        <f>Budget!O201</f>
        <v>0</v>
      </c>
      <c r="AW170" s="208">
        <f>Budget!P201</f>
        <v>0</v>
      </c>
      <c r="BJ170">
        <f>Budget!$F$14</f>
        <v>1</v>
      </c>
    </row>
    <row r="171" spans="11:62" ht="15">
      <c r="K171">
        <f>'Goals and Objectives'!A174</f>
        <v>0</v>
      </c>
      <c r="L171">
        <f>'Goals and Objectives'!B174</f>
        <v>0</v>
      </c>
      <c r="M171">
        <f>'Goals and Objectives'!C174</f>
        <v>0</v>
      </c>
      <c r="N171">
        <f>'Goals and Objectives'!D174</f>
        <v>0</v>
      </c>
      <c r="O171">
        <f>'Goals and Objectives'!E174</f>
        <v>0</v>
      </c>
      <c r="P171">
        <f>'Final Results and Narrative'!F173</f>
        <v>0</v>
      </c>
      <c r="Q171">
        <f>'Final Results and Narrative'!G173</f>
        <v>0</v>
      </c>
      <c r="R171">
        <f>'Referrals (PCPP and LGL only)'!A172</f>
        <v>0</v>
      </c>
      <c r="S171">
        <f>'Referrals (PCPP and LGL only)'!B172</f>
        <v>0</v>
      </c>
      <c r="T171">
        <f>'Referrals (PCPP and LGL only)'!C172</f>
        <v>0</v>
      </c>
      <c r="U171">
        <f>'Referrals (PCPP and LGL only)'!D172</f>
        <v>0</v>
      </c>
      <c r="V171">
        <f>'Referrals (PCPP and LGL only)'!E172</f>
        <v>0</v>
      </c>
      <c r="W171">
        <f>'Referrals (PCPP and LGL only)'!F172</f>
        <v>0</v>
      </c>
      <c r="X171">
        <f>'Referrals (PCPP and LGL only)'!G172</f>
        <v>0</v>
      </c>
      <c r="Y171">
        <f>'Referrals (PCPP and LGL only)'!H172</f>
        <v>0</v>
      </c>
      <c r="Z171">
        <f>'Referrals (PCPP and LGL only)'!I172</f>
        <v>0</v>
      </c>
      <c r="AA171">
        <f>Timeline!D181</f>
        <v>0</v>
      </c>
      <c r="AB171">
        <f>Timeline!H181</f>
        <v>0</v>
      </c>
      <c r="AC171" t="str">
        <f>CONCATENATE(COUNTIF(Timeline!L181:AX181,"X")," "&amp;Timeline!$H$8)</f>
        <v>0 </v>
      </c>
      <c r="AD171">
        <f>Budget!H202</f>
        <v>0</v>
      </c>
      <c r="AE171" s="208">
        <f>ROUND(Budget!K202,1)</f>
        <v>0</v>
      </c>
      <c r="AF171">
        <f>Budget!F202</f>
        <v>0</v>
      </c>
      <c r="AH171" t="s">
        <v>261</v>
      </c>
      <c r="AI171" s="207">
        <f>Budget!J202</f>
        <v>0</v>
      </c>
      <c r="AJ171" s="208">
        <f>ROUND(Budget!I202,2)</f>
        <v>0</v>
      </c>
      <c r="AN171">
        <f t="shared" si="11"/>
        <v>0</v>
      </c>
      <c r="AO171">
        <f t="shared" si="12"/>
        <v>0</v>
      </c>
      <c r="AP171">
        <f t="shared" si="13"/>
        <v>0</v>
      </c>
      <c r="AQ171">
        <f t="shared" si="14"/>
        <v>0</v>
      </c>
      <c r="AR171">
        <f t="shared" si="15"/>
        <v>0</v>
      </c>
      <c r="AS171" s="208">
        <f>Budget!L202</f>
        <v>0</v>
      </c>
      <c r="AT171" s="208">
        <f>Budget!M202</f>
        <v>0</v>
      </c>
      <c r="AU171" s="208">
        <f>Budget!N202</f>
        <v>0</v>
      </c>
      <c r="AV171" s="208">
        <f>Budget!O202</f>
        <v>0</v>
      </c>
      <c r="AW171" s="208">
        <f>Budget!P202</f>
        <v>0</v>
      </c>
      <c r="BJ171">
        <f>Budget!$F$14</f>
        <v>1</v>
      </c>
    </row>
    <row r="172" spans="11:62" ht="15">
      <c r="K172">
        <f>'Goals and Objectives'!A175</f>
        <v>0</v>
      </c>
      <c r="L172">
        <f>'Goals and Objectives'!B175</f>
        <v>0</v>
      </c>
      <c r="M172">
        <f>'Goals and Objectives'!C175</f>
        <v>0</v>
      </c>
      <c r="N172">
        <f>'Goals and Objectives'!D175</f>
        <v>0</v>
      </c>
      <c r="O172">
        <f>'Goals and Objectives'!E175</f>
        <v>0</v>
      </c>
      <c r="P172">
        <f>'Final Results and Narrative'!F174</f>
        <v>0</v>
      </c>
      <c r="Q172">
        <f>'Final Results and Narrative'!G174</f>
        <v>0</v>
      </c>
      <c r="R172">
        <f>'Referrals (PCPP and LGL only)'!A173</f>
        <v>0</v>
      </c>
      <c r="S172">
        <f>'Referrals (PCPP and LGL only)'!B173</f>
        <v>0</v>
      </c>
      <c r="T172">
        <f>'Referrals (PCPP and LGL only)'!C173</f>
        <v>0</v>
      </c>
      <c r="U172">
        <f>'Referrals (PCPP and LGL only)'!D173</f>
        <v>0</v>
      </c>
      <c r="V172">
        <f>'Referrals (PCPP and LGL only)'!E173</f>
        <v>0</v>
      </c>
      <c r="W172">
        <f>'Referrals (PCPP and LGL only)'!F173</f>
        <v>0</v>
      </c>
      <c r="X172">
        <f>'Referrals (PCPP and LGL only)'!G173</f>
        <v>0</v>
      </c>
      <c r="Y172">
        <f>'Referrals (PCPP and LGL only)'!H173</f>
        <v>0</v>
      </c>
      <c r="Z172">
        <f>'Referrals (PCPP and LGL only)'!I173</f>
        <v>0</v>
      </c>
      <c r="AA172">
        <f>Timeline!D182</f>
        <v>0</v>
      </c>
      <c r="AB172">
        <f>Timeline!H182</f>
        <v>0</v>
      </c>
      <c r="AC172" t="str">
        <f>CONCATENATE(COUNTIF(Timeline!L182:AX182,"X")," "&amp;Timeline!$H$8)</f>
        <v>0 </v>
      </c>
      <c r="AD172">
        <f>Budget!H203</f>
        <v>0</v>
      </c>
      <c r="AE172" s="208">
        <f>ROUND(Budget!K203,1)</f>
        <v>0</v>
      </c>
      <c r="AF172">
        <f>Budget!F203</f>
        <v>0</v>
      </c>
      <c r="AH172" t="s">
        <v>261</v>
      </c>
      <c r="AI172" s="207">
        <f>Budget!J203</f>
        <v>0</v>
      </c>
      <c r="AJ172" s="208">
        <f>ROUND(Budget!I203,2)</f>
        <v>0</v>
      </c>
      <c r="AN172">
        <f t="shared" si="11"/>
        <v>0</v>
      </c>
      <c r="AO172">
        <f t="shared" si="12"/>
        <v>0</v>
      </c>
      <c r="AP172">
        <f t="shared" si="13"/>
        <v>0</v>
      </c>
      <c r="AQ172">
        <f t="shared" si="14"/>
        <v>0</v>
      </c>
      <c r="AR172">
        <f t="shared" si="15"/>
        <v>0</v>
      </c>
      <c r="AS172" s="208">
        <f>Budget!L203</f>
        <v>0</v>
      </c>
      <c r="AT172" s="208">
        <f>Budget!M203</f>
        <v>0</v>
      </c>
      <c r="AU172" s="208">
        <f>Budget!N203</f>
        <v>0</v>
      </c>
      <c r="AV172" s="208">
        <f>Budget!O203</f>
        <v>0</v>
      </c>
      <c r="AW172" s="208">
        <f>Budget!P203</f>
        <v>0</v>
      </c>
      <c r="BJ172">
        <f>Budget!$F$14</f>
        <v>1</v>
      </c>
    </row>
    <row r="173" spans="11:62" ht="15">
      <c r="K173">
        <f>'Goals and Objectives'!A176</f>
        <v>0</v>
      </c>
      <c r="L173">
        <f>'Goals and Objectives'!B176</f>
        <v>0</v>
      </c>
      <c r="M173">
        <f>'Goals and Objectives'!C176</f>
        <v>0</v>
      </c>
      <c r="N173">
        <f>'Goals and Objectives'!D176</f>
        <v>0</v>
      </c>
      <c r="O173">
        <f>'Goals and Objectives'!E176</f>
        <v>0</v>
      </c>
      <c r="P173">
        <f>'Final Results and Narrative'!F175</f>
        <v>0</v>
      </c>
      <c r="Q173">
        <f>'Final Results and Narrative'!G175</f>
        <v>0</v>
      </c>
      <c r="R173">
        <f>'Referrals (PCPP and LGL only)'!A174</f>
        <v>0</v>
      </c>
      <c r="S173">
        <f>'Referrals (PCPP and LGL only)'!B174</f>
        <v>0</v>
      </c>
      <c r="T173">
        <f>'Referrals (PCPP and LGL only)'!C174</f>
        <v>0</v>
      </c>
      <c r="U173">
        <f>'Referrals (PCPP and LGL only)'!D174</f>
        <v>0</v>
      </c>
      <c r="V173">
        <f>'Referrals (PCPP and LGL only)'!E174</f>
        <v>0</v>
      </c>
      <c r="W173">
        <f>'Referrals (PCPP and LGL only)'!F174</f>
        <v>0</v>
      </c>
      <c r="X173">
        <f>'Referrals (PCPP and LGL only)'!G174</f>
        <v>0</v>
      </c>
      <c r="Y173">
        <f>'Referrals (PCPP and LGL only)'!H174</f>
        <v>0</v>
      </c>
      <c r="Z173">
        <f>'Referrals (PCPP and LGL only)'!I174</f>
        <v>0</v>
      </c>
      <c r="AA173">
        <f>Timeline!D183</f>
        <v>0</v>
      </c>
      <c r="AB173">
        <f>Timeline!H183</f>
        <v>0</v>
      </c>
      <c r="AC173" t="str">
        <f>CONCATENATE(COUNTIF(Timeline!L183:AX183,"X")," "&amp;Timeline!$H$8)</f>
        <v>0 </v>
      </c>
      <c r="AD173">
        <f>Budget!H204</f>
        <v>0</v>
      </c>
      <c r="AE173" s="208">
        <f>ROUND(Budget!K204,1)</f>
        <v>0</v>
      </c>
      <c r="AF173">
        <f>Budget!F204</f>
        <v>0</v>
      </c>
      <c r="AH173" t="s">
        <v>261</v>
      </c>
      <c r="AI173" s="207">
        <f>Budget!J204</f>
        <v>0</v>
      </c>
      <c r="AJ173" s="208">
        <f>ROUND(Budget!I204,2)</f>
        <v>0</v>
      </c>
      <c r="AN173">
        <f t="shared" si="11"/>
        <v>0</v>
      </c>
      <c r="AO173">
        <f t="shared" si="12"/>
        <v>0</v>
      </c>
      <c r="AP173">
        <f t="shared" si="13"/>
        <v>0</v>
      </c>
      <c r="AQ173">
        <f t="shared" si="14"/>
        <v>0</v>
      </c>
      <c r="AR173">
        <f t="shared" si="15"/>
        <v>0</v>
      </c>
      <c r="AS173" s="208">
        <f>Budget!L204</f>
        <v>0</v>
      </c>
      <c r="AT173" s="208">
        <f>Budget!M204</f>
        <v>0</v>
      </c>
      <c r="AU173" s="208">
        <f>Budget!N204</f>
        <v>0</v>
      </c>
      <c r="AV173" s="208">
        <f>Budget!O204</f>
        <v>0</v>
      </c>
      <c r="AW173" s="208">
        <f>Budget!P204</f>
        <v>0</v>
      </c>
      <c r="BJ173">
        <f>Budget!$F$14</f>
        <v>1</v>
      </c>
    </row>
    <row r="174" spans="11:62" ht="15">
      <c r="K174">
        <f>'Goals and Objectives'!A177</f>
        <v>0</v>
      </c>
      <c r="L174">
        <f>'Goals and Objectives'!B177</f>
        <v>0</v>
      </c>
      <c r="M174">
        <f>'Goals and Objectives'!C177</f>
        <v>0</v>
      </c>
      <c r="N174">
        <f>'Goals and Objectives'!D177</f>
        <v>0</v>
      </c>
      <c r="O174">
        <f>'Goals and Objectives'!E177</f>
        <v>0</v>
      </c>
      <c r="P174">
        <f>'Final Results and Narrative'!F176</f>
        <v>0</v>
      </c>
      <c r="Q174">
        <f>'Final Results and Narrative'!G176</f>
        <v>0</v>
      </c>
      <c r="R174">
        <f>'Referrals (PCPP and LGL only)'!A175</f>
        <v>0</v>
      </c>
      <c r="S174">
        <f>'Referrals (PCPP and LGL only)'!B175</f>
        <v>0</v>
      </c>
      <c r="T174">
        <f>'Referrals (PCPP and LGL only)'!C175</f>
        <v>0</v>
      </c>
      <c r="U174">
        <f>'Referrals (PCPP and LGL only)'!D175</f>
        <v>0</v>
      </c>
      <c r="V174">
        <f>'Referrals (PCPP and LGL only)'!E175</f>
        <v>0</v>
      </c>
      <c r="W174">
        <f>'Referrals (PCPP and LGL only)'!F175</f>
        <v>0</v>
      </c>
      <c r="X174">
        <f>'Referrals (PCPP and LGL only)'!G175</f>
        <v>0</v>
      </c>
      <c r="Y174">
        <f>'Referrals (PCPP and LGL only)'!H175</f>
        <v>0</v>
      </c>
      <c r="Z174">
        <f>'Referrals (PCPP and LGL only)'!I175</f>
        <v>0</v>
      </c>
      <c r="AA174">
        <f>Timeline!D184</f>
        <v>0</v>
      </c>
      <c r="AB174">
        <f>Timeline!H184</f>
        <v>0</v>
      </c>
      <c r="AC174" t="str">
        <f>CONCATENATE(COUNTIF(Timeline!L184:AX184,"X")," "&amp;Timeline!$H$8)</f>
        <v>0 </v>
      </c>
      <c r="AD174">
        <f>Budget!H205</f>
        <v>0</v>
      </c>
      <c r="AE174" s="208">
        <f>ROUND(Budget!K205,1)</f>
        <v>0</v>
      </c>
      <c r="AF174">
        <f>Budget!F205</f>
        <v>0</v>
      </c>
      <c r="AH174" t="s">
        <v>261</v>
      </c>
      <c r="AI174" s="207">
        <f>Budget!J205</f>
        <v>0</v>
      </c>
      <c r="AJ174" s="208">
        <f>ROUND(Budget!I205,2)</f>
        <v>0</v>
      </c>
      <c r="AN174">
        <f t="shared" si="11"/>
        <v>0</v>
      </c>
      <c r="AO174">
        <f t="shared" si="12"/>
        <v>0</v>
      </c>
      <c r="AP174">
        <f t="shared" si="13"/>
        <v>0</v>
      </c>
      <c r="AQ174">
        <f t="shared" si="14"/>
        <v>0</v>
      </c>
      <c r="AR174">
        <f t="shared" si="15"/>
        <v>0</v>
      </c>
      <c r="AS174" s="208">
        <f>Budget!L205</f>
        <v>0</v>
      </c>
      <c r="AT174" s="208">
        <f>Budget!M205</f>
        <v>0</v>
      </c>
      <c r="AU174" s="208">
        <f>Budget!N205</f>
        <v>0</v>
      </c>
      <c r="AV174" s="208">
        <f>Budget!O205</f>
        <v>0</v>
      </c>
      <c r="AW174" s="208">
        <f>Budget!P205</f>
        <v>0</v>
      </c>
      <c r="BJ174">
        <f>Budget!$F$14</f>
        <v>1</v>
      </c>
    </row>
    <row r="175" spans="11:62" ht="15">
      <c r="K175">
        <f>'Goals and Objectives'!A178</f>
        <v>0</v>
      </c>
      <c r="L175">
        <f>'Goals and Objectives'!B178</f>
        <v>0</v>
      </c>
      <c r="M175">
        <f>'Goals and Objectives'!C178</f>
        <v>0</v>
      </c>
      <c r="N175">
        <f>'Goals and Objectives'!D178</f>
        <v>0</v>
      </c>
      <c r="O175">
        <f>'Goals and Objectives'!E178</f>
        <v>0</v>
      </c>
      <c r="P175">
        <f>'Final Results and Narrative'!F177</f>
        <v>0</v>
      </c>
      <c r="Q175">
        <f>'Final Results and Narrative'!G177</f>
        <v>0</v>
      </c>
      <c r="R175">
        <f>'Referrals (PCPP and LGL only)'!A176</f>
        <v>0</v>
      </c>
      <c r="S175">
        <f>'Referrals (PCPP and LGL only)'!B176</f>
        <v>0</v>
      </c>
      <c r="T175">
        <f>'Referrals (PCPP and LGL only)'!C176</f>
        <v>0</v>
      </c>
      <c r="U175">
        <f>'Referrals (PCPP and LGL only)'!D176</f>
        <v>0</v>
      </c>
      <c r="V175">
        <f>'Referrals (PCPP and LGL only)'!E176</f>
        <v>0</v>
      </c>
      <c r="W175">
        <f>'Referrals (PCPP and LGL only)'!F176</f>
        <v>0</v>
      </c>
      <c r="X175">
        <f>'Referrals (PCPP and LGL only)'!G176</f>
        <v>0</v>
      </c>
      <c r="Y175">
        <f>'Referrals (PCPP and LGL only)'!H176</f>
        <v>0</v>
      </c>
      <c r="Z175">
        <f>'Referrals (PCPP and LGL only)'!I176</f>
        <v>0</v>
      </c>
      <c r="AA175">
        <f>Timeline!D185</f>
        <v>0</v>
      </c>
      <c r="AB175">
        <f>Timeline!H185</f>
        <v>0</v>
      </c>
      <c r="AC175" t="str">
        <f>CONCATENATE(COUNTIF(Timeline!L185:AX185,"X")," "&amp;Timeline!$H$8)</f>
        <v>0 </v>
      </c>
      <c r="AD175">
        <f>Budget!H206</f>
        <v>0</v>
      </c>
      <c r="AE175" s="208">
        <f>ROUND(Budget!K206,1)</f>
        <v>0</v>
      </c>
      <c r="AF175">
        <f>Budget!F206</f>
        <v>0</v>
      </c>
      <c r="AH175" t="s">
        <v>261</v>
      </c>
      <c r="AI175" s="207">
        <f>Budget!J206</f>
        <v>0</v>
      </c>
      <c r="AJ175" s="208">
        <f>ROUND(Budget!I206,2)</f>
        <v>0</v>
      </c>
      <c r="AN175">
        <f t="shared" si="11"/>
        <v>0</v>
      </c>
      <c r="AO175">
        <f t="shared" si="12"/>
        <v>0</v>
      </c>
      <c r="AP175">
        <f t="shared" si="13"/>
        <v>0</v>
      </c>
      <c r="AQ175">
        <f t="shared" si="14"/>
        <v>0</v>
      </c>
      <c r="AR175">
        <f t="shared" si="15"/>
        <v>0</v>
      </c>
      <c r="AS175" s="208">
        <f>Budget!L206</f>
        <v>0</v>
      </c>
      <c r="AT175" s="208">
        <f>Budget!M206</f>
        <v>0</v>
      </c>
      <c r="AU175" s="208">
        <f>Budget!N206</f>
        <v>0</v>
      </c>
      <c r="AV175" s="208">
        <f>Budget!O206</f>
        <v>0</v>
      </c>
      <c r="AW175" s="208">
        <f>Budget!P206</f>
        <v>0</v>
      </c>
      <c r="BJ175">
        <f>Budget!$F$14</f>
        <v>1</v>
      </c>
    </row>
    <row r="176" spans="11:62" ht="15">
      <c r="K176">
        <f>'Goals and Objectives'!A179</f>
        <v>0</v>
      </c>
      <c r="L176">
        <f>'Goals and Objectives'!B179</f>
        <v>0</v>
      </c>
      <c r="M176">
        <f>'Goals and Objectives'!C179</f>
        <v>0</v>
      </c>
      <c r="N176">
        <f>'Goals and Objectives'!D179</f>
        <v>0</v>
      </c>
      <c r="O176">
        <f>'Goals and Objectives'!E179</f>
        <v>0</v>
      </c>
      <c r="P176">
        <f>'Final Results and Narrative'!F178</f>
        <v>0</v>
      </c>
      <c r="Q176">
        <f>'Final Results and Narrative'!G178</f>
        <v>0</v>
      </c>
      <c r="R176">
        <f>'Referrals (PCPP and LGL only)'!A177</f>
        <v>0</v>
      </c>
      <c r="S176">
        <f>'Referrals (PCPP and LGL only)'!B177</f>
        <v>0</v>
      </c>
      <c r="T176">
        <f>'Referrals (PCPP and LGL only)'!C177</f>
        <v>0</v>
      </c>
      <c r="U176">
        <f>'Referrals (PCPP and LGL only)'!D177</f>
        <v>0</v>
      </c>
      <c r="V176">
        <f>'Referrals (PCPP and LGL only)'!E177</f>
        <v>0</v>
      </c>
      <c r="W176">
        <f>'Referrals (PCPP and LGL only)'!F177</f>
        <v>0</v>
      </c>
      <c r="X176">
        <f>'Referrals (PCPP and LGL only)'!G177</f>
        <v>0</v>
      </c>
      <c r="Y176">
        <f>'Referrals (PCPP and LGL only)'!H177</f>
        <v>0</v>
      </c>
      <c r="Z176">
        <f>'Referrals (PCPP and LGL only)'!I177</f>
        <v>0</v>
      </c>
      <c r="AA176">
        <f>Timeline!D186</f>
        <v>0</v>
      </c>
      <c r="AB176">
        <f>Timeline!H186</f>
        <v>0</v>
      </c>
      <c r="AC176" t="str">
        <f>CONCATENATE(COUNTIF(Timeline!L186:AX186,"X")," "&amp;Timeline!$H$8)</f>
        <v>0 </v>
      </c>
      <c r="AD176">
        <f>Budget!H207</f>
        <v>0</v>
      </c>
      <c r="AE176" s="208">
        <f>ROUND(Budget!K207,1)</f>
        <v>0</v>
      </c>
      <c r="AF176">
        <f>Budget!F207</f>
        <v>0</v>
      </c>
      <c r="AH176" t="s">
        <v>261</v>
      </c>
      <c r="AI176" s="207">
        <f>Budget!J207</f>
        <v>0</v>
      </c>
      <c r="AJ176" s="208">
        <f>ROUND(Budget!I207,2)</f>
        <v>0</v>
      </c>
      <c r="AN176">
        <f t="shared" si="11"/>
        <v>0</v>
      </c>
      <c r="AO176">
        <f t="shared" si="12"/>
        <v>0</v>
      </c>
      <c r="AP176">
        <f t="shared" si="13"/>
        <v>0</v>
      </c>
      <c r="AQ176">
        <f t="shared" si="14"/>
        <v>0</v>
      </c>
      <c r="AR176">
        <f t="shared" si="15"/>
        <v>0</v>
      </c>
      <c r="AS176" s="208">
        <f>Budget!L207</f>
        <v>0</v>
      </c>
      <c r="AT176" s="208">
        <f>Budget!M207</f>
        <v>0</v>
      </c>
      <c r="AU176" s="208">
        <f>Budget!N207</f>
        <v>0</v>
      </c>
      <c r="AV176" s="208">
        <f>Budget!O207</f>
        <v>0</v>
      </c>
      <c r="AW176" s="208">
        <f>Budget!P207</f>
        <v>0</v>
      </c>
      <c r="BJ176">
        <f>Budget!$F$14</f>
        <v>1</v>
      </c>
    </row>
    <row r="177" spans="11:62" ht="15">
      <c r="K177">
        <f>'Goals and Objectives'!A180</f>
        <v>0</v>
      </c>
      <c r="L177">
        <f>'Goals and Objectives'!B180</f>
        <v>0</v>
      </c>
      <c r="M177">
        <f>'Goals and Objectives'!C180</f>
        <v>0</v>
      </c>
      <c r="N177">
        <f>'Goals and Objectives'!D180</f>
        <v>0</v>
      </c>
      <c r="O177">
        <f>'Goals and Objectives'!E180</f>
        <v>0</v>
      </c>
      <c r="P177">
        <f>'Final Results and Narrative'!F179</f>
        <v>0</v>
      </c>
      <c r="Q177">
        <f>'Final Results and Narrative'!G179</f>
        <v>0</v>
      </c>
      <c r="R177">
        <f>'Referrals (PCPP and LGL only)'!A178</f>
        <v>0</v>
      </c>
      <c r="S177">
        <f>'Referrals (PCPP and LGL only)'!B178</f>
        <v>0</v>
      </c>
      <c r="T177">
        <f>'Referrals (PCPP and LGL only)'!C178</f>
        <v>0</v>
      </c>
      <c r="U177">
        <f>'Referrals (PCPP and LGL only)'!D178</f>
        <v>0</v>
      </c>
      <c r="V177">
        <f>'Referrals (PCPP and LGL only)'!E178</f>
        <v>0</v>
      </c>
      <c r="W177">
        <f>'Referrals (PCPP and LGL only)'!F178</f>
        <v>0</v>
      </c>
      <c r="X177">
        <f>'Referrals (PCPP and LGL only)'!G178</f>
        <v>0</v>
      </c>
      <c r="Y177">
        <f>'Referrals (PCPP and LGL only)'!H178</f>
        <v>0</v>
      </c>
      <c r="Z177">
        <f>'Referrals (PCPP and LGL only)'!I178</f>
        <v>0</v>
      </c>
      <c r="AA177">
        <f>Timeline!D187</f>
        <v>0</v>
      </c>
      <c r="AB177">
        <f>Timeline!H187</f>
        <v>0</v>
      </c>
      <c r="AC177" t="str">
        <f>CONCATENATE(COUNTIF(Timeline!L187:AX187,"X")," "&amp;Timeline!$H$8)</f>
        <v>0 </v>
      </c>
      <c r="AD177">
        <f>Budget!H208</f>
        <v>0</v>
      </c>
      <c r="AE177" s="208">
        <f>ROUND(Budget!K208,1)</f>
        <v>0</v>
      </c>
      <c r="AF177">
        <f>Budget!F208</f>
        <v>0</v>
      </c>
      <c r="AH177" t="s">
        <v>261</v>
      </c>
      <c r="AI177" s="207">
        <f>Budget!J208</f>
        <v>0</v>
      </c>
      <c r="AJ177" s="208">
        <f>ROUND(Budget!I208,2)</f>
        <v>0</v>
      </c>
      <c r="AN177">
        <f t="shared" si="11"/>
        <v>0</v>
      </c>
      <c r="AO177">
        <f t="shared" si="12"/>
        <v>0</v>
      </c>
      <c r="AP177">
        <f t="shared" si="13"/>
        <v>0</v>
      </c>
      <c r="AQ177">
        <f t="shared" si="14"/>
        <v>0</v>
      </c>
      <c r="AR177">
        <f t="shared" si="15"/>
        <v>0</v>
      </c>
      <c r="AS177" s="208">
        <f>Budget!L208</f>
        <v>0</v>
      </c>
      <c r="AT177" s="208">
        <f>Budget!M208</f>
        <v>0</v>
      </c>
      <c r="AU177" s="208">
        <f>Budget!N208</f>
        <v>0</v>
      </c>
      <c r="AV177" s="208">
        <f>Budget!O208</f>
        <v>0</v>
      </c>
      <c r="AW177" s="208">
        <f>Budget!P208</f>
        <v>0</v>
      </c>
      <c r="BJ177">
        <f>Budget!$F$14</f>
        <v>1</v>
      </c>
    </row>
    <row r="178" spans="11:62" ht="15">
      <c r="K178">
        <f>'Goals and Objectives'!A181</f>
        <v>0</v>
      </c>
      <c r="L178">
        <f>'Goals and Objectives'!B181</f>
        <v>0</v>
      </c>
      <c r="M178">
        <f>'Goals and Objectives'!C181</f>
        <v>0</v>
      </c>
      <c r="N178">
        <f>'Goals and Objectives'!D181</f>
        <v>0</v>
      </c>
      <c r="O178">
        <f>'Goals and Objectives'!E181</f>
        <v>0</v>
      </c>
      <c r="P178">
        <f>'Final Results and Narrative'!F180</f>
        <v>0</v>
      </c>
      <c r="Q178">
        <f>'Final Results and Narrative'!G180</f>
        <v>0</v>
      </c>
      <c r="R178">
        <f>'Referrals (PCPP and LGL only)'!A179</f>
        <v>0</v>
      </c>
      <c r="S178">
        <f>'Referrals (PCPP and LGL only)'!B179</f>
        <v>0</v>
      </c>
      <c r="T178">
        <f>'Referrals (PCPP and LGL only)'!C179</f>
        <v>0</v>
      </c>
      <c r="U178">
        <f>'Referrals (PCPP and LGL only)'!D179</f>
        <v>0</v>
      </c>
      <c r="V178">
        <f>'Referrals (PCPP and LGL only)'!E179</f>
        <v>0</v>
      </c>
      <c r="W178">
        <f>'Referrals (PCPP and LGL only)'!F179</f>
        <v>0</v>
      </c>
      <c r="X178">
        <f>'Referrals (PCPP and LGL only)'!G179</f>
        <v>0</v>
      </c>
      <c r="Y178">
        <f>'Referrals (PCPP and LGL only)'!H179</f>
        <v>0</v>
      </c>
      <c r="Z178">
        <f>'Referrals (PCPP and LGL only)'!I179</f>
        <v>0</v>
      </c>
      <c r="AA178">
        <f>Timeline!D188</f>
        <v>0</v>
      </c>
      <c r="AB178">
        <f>Timeline!H188</f>
        <v>0</v>
      </c>
      <c r="AC178" t="str">
        <f>CONCATENATE(COUNTIF(Timeline!L188:AX188,"X")," "&amp;Timeline!$H$8)</f>
        <v>0 </v>
      </c>
      <c r="AD178">
        <f>Budget!H209</f>
        <v>0</v>
      </c>
      <c r="AE178" s="208">
        <f>ROUND(Budget!K209,1)</f>
        <v>0</v>
      </c>
      <c r="AF178">
        <f>Budget!F209</f>
        <v>0</v>
      </c>
      <c r="AH178" t="s">
        <v>261</v>
      </c>
      <c r="AI178" s="207">
        <f>Budget!J209</f>
        <v>0</v>
      </c>
      <c r="AJ178" s="208">
        <f>ROUND(Budget!I209,2)</f>
        <v>0</v>
      </c>
      <c r="AN178">
        <f t="shared" si="11"/>
        <v>0</v>
      </c>
      <c r="AO178">
        <f t="shared" si="12"/>
        <v>0</v>
      </c>
      <c r="AP178">
        <f t="shared" si="13"/>
        <v>0</v>
      </c>
      <c r="AQ178">
        <f t="shared" si="14"/>
        <v>0</v>
      </c>
      <c r="AR178">
        <f t="shared" si="15"/>
        <v>0</v>
      </c>
      <c r="AS178" s="208">
        <f>Budget!L209</f>
        <v>0</v>
      </c>
      <c r="AT178" s="208">
        <f>Budget!M209</f>
        <v>0</v>
      </c>
      <c r="AU178" s="208">
        <f>Budget!N209</f>
        <v>0</v>
      </c>
      <c r="AV178" s="208">
        <f>Budget!O209</f>
        <v>0</v>
      </c>
      <c r="AW178" s="208">
        <f>Budget!P209</f>
        <v>0</v>
      </c>
      <c r="BJ178">
        <f>Budget!$F$14</f>
        <v>1</v>
      </c>
    </row>
    <row r="179" spans="11:62" ht="15">
      <c r="K179">
        <f>'Goals and Objectives'!A182</f>
        <v>0</v>
      </c>
      <c r="L179">
        <f>'Goals and Objectives'!B182</f>
        <v>0</v>
      </c>
      <c r="M179">
        <f>'Goals and Objectives'!C182</f>
        <v>0</v>
      </c>
      <c r="N179">
        <f>'Goals and Objectives'!D182</f>
        <v>0</v>
      </c>
      <c r="O179">
        <f>'Goals and Objectives'!E182</f>
        <v>0</v>
      </c>
      <c r="P179">
        <f>'Final Results and Narrative'!F181</f>
        <v>0</v>
      </c>
      <c r="Q179">
        <f>'Final Results and Narrative'!G181</f>
        <v>0</v>
      </c>
      <c r="R179">
        <f>'Referrals (PCPP and LGL only)'!A180</f>
        <v>0</v>
      </c>
      <c r="S179">
        <f>'Referrals (PCPP and LGL only)'!B180</f>
        <v>0</v>
      </c>
      <c r="T179">
        <f>'Referrals (PCPP and LGL only)'!C180</f>
        <v>0</v>
      </c>
      <c r="U179">
        <f>'Referrals (PCPP and LGL only)'!D180</f>
        <v>0</v>
      </c>
      <c r="V179">
        <f>'Referrals (PCPP and LGL only)'!E180</f>
        <v>0</v>
      </c>
      <c r="W179">
        <f>'Referrals (PCPP and LGL only)'!F180</f>
        <v>0</v>
      </c>
      <c r="X179">
        <f>'Referrals (PCPP and LGL only)'!G180</f>
        <v>0</v>
      </c>
      <c r="Y179">
        <f>'Referrals (PCPP and LGL only)'!H180</f>
        <v>0</v>
      </c>
      <c r="Z179">
        <f>'Referrals (PCPP and LGL only)'!I180</f>
        <v>0</v>
      </c>
      <c r="AA179">
        <f>Timeline!D189</f>
        <v>0</v>
      </c>
      <c r="AB179">
        <f>Timeline!H189</f>
        <v>0</v>
      </c>
      <c r="AC179" t="str">
        <f>CONCATENATE(COUNTIF(Timeline!L189:AX189,"X")," "&amp;Timeline!$H$8)</f>
        <v>0 </v>
      </c>
      <c r="AD179">
        <f>Budget!H210</f>
        <v>0</v>
      </c>
      <c r="AE179" s="208">
        <f>ROUND(Budget!K210,1)</f>
        <v>0</v>
      </c>
      <c r="AF179">
        <f>Budget!F210</f>
        <v>0</v>
      </c>
      <c r="AH179" t="s">
        <v>261</v>
      </c>
      <c r="AI179" s="207">
        <f>Budget!J210</f>
        <v>0</v>
      </c>
      <c r="AJ179" s="208">
        <f>ROUND(Budget!I210,2)</f>
        <v>0</v>
      </c>
      <c r="AN179">
        <f t="shared" si="11"/>
        <v>0</v>
      </c>
      <c r="AO179">
        <f t="shared" si="12"/>
        <v>0</v>
      </c>
      <c r="AP179">
        <f t="shared" si="13"/>
        <v>0</v>
      </c>
      <c r="AQ179">
        <f t="shared" si="14"/>
        <v>0</v>
      </c>
      <c r="AR179">
        <f t="shared" si="15"/>
        <v>0</v>
      </c>
      <c r="AS179" s="208">
        <f>Budget!L210</f>
        <v>0</v>
      </c>
      <c r="AT179" s="208">
        <f>Budget!M210</f>
        <v>0</v>
      </c>
      <c r="AU179" s="208">
        <f>Budget!N210</f>
        <v>0</v>
      </c>
      <c r="AV179" s="208">
        <f>Budget!O210</f>
        <v>0</v>
      </c>
      <c r="AW179" s="208">
        <f>Budget!P210</f>
        <v>0</v>
      </c>
      <c r="BJ179">
        <f>Budget!$F$14</f>
        <v>1</v>
      </c>
    </row>
    <row r="180" spans="11:62" ht="15">
      <c r="K180">
        <f>'Goals and Objectives'!A183</f>
        <v>0</v>
      </c>
      <c r="L180">
        <f>'Goals and Objectives'!B183</f>
        <v>0</v>
      </c>
      <c r="M180">
        <f>'Goals and Objectives'!C183</f>
        <v>0</v>
      </c>
      <c r="N180">
        <f>'Goals and Objectives'!D183</f>
        <v>0</v>
      </c>
      <c r="O180">
        <f>'Goals and Objectives'!E183</f>
        <v>0</v>
      </c>
      <c r="P180">
        <f>'Final Results and Narrative'!F182</f>
        <v>0</v>
      </c>
      <c r="Q180">
        <f>'Final Results and Narrative'!G182</f>
        <v>0</v>
      </c>
      <c r="R180">
        <f>'Referrals (PCPP and LGL only)'!A181</f>
        <v>0</v>
      </c>
      <c r="S180">
        <f>'Referrals (PCPP and LGL only)'!B181</f>
        <v>0</v>
      </c>
      <c r="T180">
        <f>'Referrals (PCPP and LGL only)'!C181</f>
        <v>0</v>
      </c>
      <c r="U180">
        <f>'Referrals (PCPP and LGL only)'!D181</f>
        <v>0</v>
      </c>
      <c r="V180">
        <f>'Referrals (PCPP and LGL only)'!E181</f>
        <v>0</v>
      </c>
      <c r="W180">
        <f>'Referrals (PCPP and LGL only)'!F181</f>
        <v>0</v>
      </c>
      <c r="X180">
        <f>'Referrals (PCPP and LGL only)'!G181</f>
        <v>0</v>
      </c>
      <c r="Y180">
        <f>'Referrals (PCPP and LGL only)'!H181</f>
        <v>0</v>
      </c>
      <c r="Z180">
        <f>'Referrals (PCPP and LGL only)'!I181</f>
        <v>0</v>
      </c>
      <c r="AA180">
        <f>Timeline!D190</f>
        <v>0</v>
      </c>
      <c r="AB180">
        <f>Timeline!H190</f>
        <v>0</v>
      </c>
      <c r="AC180" t="str">
        <f>CONCATENATE(COUNTIF(Timeline!L190:AX190,"X")," "&amp;Timeline!$H$8)</f>
        <v>0 </v>
      </c>
      <c r="AD180">
        <f>Budget!H211</f>
        <v>0</v>
      </c>
      <c r="AE180" s="208">
        <f>ROUND(Budget!K211,1)</f>
        <v>0</v>
      </c>
      <c r="AF180">
        <f>Budget!F211</f>
        <v>0</v>
      </c>
      <c r="AH180" t="s">
        <v>261</v>
      </c>
      <c r="AI180" s="207">
        <f>Budget!J211</f>
        <v>0</v>
      </c>
      <c r="AJ180" s="208">
        <f>ROUND(Budget!I211,2)</f>
        <v>0</v>
      </c>
      <c r="AN180">
        <f t="shared" si="11"/>
        <v>0</v>
      </c>
      <c r="AO180">
        <f t="shared" si="12"/>
        <v>0</v>
      </c>
      <c r="AP180">
        <f t="shared" si="13"/>
        <v>0</v>
      </c>
      <c r="AQ180">
        <f t="shared" si="14"/>
        <v>0</v>
      </c>
      <c r="AR180">
        <f t="shared" si="15"/>
        <v>0</v>
      </c>
      <c r="AS180" s="208">
        <f>Budget!L211</f>
        <v>0</v>
      </c>
      <c r="AT180" s="208">
        <f>Budget!M211</f>
        <v>0</v>
      </c>
      <c r="AU180" s="208">
        <f>Budget!N211</f>
        <v>0</v>
      </c>
      <c r="AV180" s="208">
        <f>Budget!O211</f>
        <v>0</v>
      </c>
      <c r="AW180" s="208">
        <f>Budget!P211</f>
        <v>0</v>
      </c>
      <c r="BJ180">
        <f>Budget!$F$14</f>
        <v>1</v>
      </c>
    </row>
    <row r="181" spans="11:62" ht="15">
      <c r="K181">
        <f>'Goals and Objectives'!A184</f>
        <v>0</v>
      </c>
      <c r="L181">
        <f>'Goals and Objectives'!B184</f>
        <v>0</v>
      </c>
      <c r="M181">
        <f>'Goals and Objectives'!C184</f>
        <v>0</v>
      </c>
      <c r="N181">
        <f>'Goals and Objectives'!D184</f>
        <v>0</v>
      </c>
      <c r="O181">
        <f>'Goals and Objectives'!E184</f>
        <v>0</v>
      </c>
      <c r="P181">
        <f>'Final Results and Narrative'!F183</f>
        <v>0</v>
      </c>
      <c r="Q181">
        <f>'Final Results and Narrative'!G183</f>
        <v>0</v>
      </c>
      <c r="R181">
        <f>'Referrals (PCPP and LGL only)'!A182</f>
        <v>0</v>
      </c>
      <c r="S181">
        <f>'Referrals (PCPP and LGL only)'!B182</f>
        <v>0</v>
      </c>
      <c r="T181">
        <f>'Referrals (PCPP and LGL only)'!C182</f>
        <v>0</v>
      </c>
      <c r="U181">
        <f>'Referrals (PCPP and LGL only)'!D182</f>
        <v>0</v>
      </c>
      <c r="V181">
        <f>'Referrals (PCPP and LGL only)'!E182</f>
        <v>0</v>
      </c>
      <c r="W181">
        <f>'Referrals (PCPP and LGL only)'!F182</f>
        <v>0</v>
      </c>
      <c r="X181">
        <f>'Referrals (PCPP and LGL only)'!G182</f>
        <v>0</v>
      </c>
      <c r="Y181">
        <f>'Referrals (PCPP and LGL only)'!H182</f>
        <v>0</v>
      </c>
      <c r="Z181">
        <f>'Referrals (PCPP and LGL only)'!I182</f>
        <v>0</v>
      </c>
      <c r="AA181">
        <f>Timeline!D191</f>
        <v>0</v>
      </c>
      <c r="AB181">
        <f>Timeline!H191</f>
        <v>0</v>
      </c>
      <c r="AC181" t="str">
        <f>CONCATENATE(COUNTIF(Timeline!L191:AX191,"X")," "&amp;Timeline!$H$8)</f>
        <v>0 </v>
      </c>
      <c r="AD181">
        <f>Budget!H212</f>
        <v>0</v>
      </c>
      <c r="AE181" s="208">
        <f>ROUND(Budget!K212,1)</f>
        <v>0</v>
      </c>
      <c r="AF181">
        <f>Budget!F212</f>
        <v>0</v>
      </c>
      <c r="AH181" t="s">
        <v>261</v>
      </c>
      <c r="AI181" s="207">
        <f>Budget!J212</f>
        <v>0</v>
      </c>
      <c r="AJ181" s="208">
        <f>ROUND(Budget!I212,2)</f>
        <v>0</v>
      </c>
      <c r="AN181">
        <f t="shared" si="11"/>
        <v>0</v>
      </c>
      <c r="AO181">
        <f t="shared" si="12"/>
        <v>0</v>
      </c>
      <c r="AP181">
        <f t="shared" si="13"/>
        <v>0</v>
      </c>
      <c r="AQ181">
        <f t="shared" si="14"/>
        <v>0</v>
      </c>
      <c r="AR181">
        <f t="shared" si="15"/>
        <v>0</v>
      </c>
      <c r="AS181" s="208">
        <f>Budget!L212</f>
        <v>0</v>
      </c>
      <c r="AT181" s="208">
        <f>Budget!M212</f>
        <v>0</v>
      </c>
      <c r="AU181" s="208">
        <f>Budget!N212</f>
        <v>0</v>
      </c>
      <c r="AV181" s="208">
        <f>Budget!O212</f>
        <v>0</v>
      </c>
      <c r="AW181" s="208">
        <f>Budget!P212</f>
        <v>0</v>
      </c>
      <c r="BJ181">
        <f>Budget!$F$14</f>
        <v>1</v>
      </c>
    </row>
    <row r="182" spans="11:62" ht="15">
      <c r="K182">
        <f>'Goals and Objectives'!A185</f>
        <v>0</v>
      </c>
      <c r="L182">
        <f>'Goals and Objectives'!B185</f>
        <v>0</v>
      </c>
      <c r="M182">
        <f>'Goals and Objectives'!C185</f>
        <v>0</v>
      </c>
      <c r="N182">
        <f>'Goals and Objectives'!D185</f>
        <v>0</v>
      </c>
      <c r="O182">
        <f>'Goals and Objectives'!E185</f>
        <v>0</v>
      </c>
      <c r="P182">
        <f>'Final Results and Narrative'!F184</f>
        <v>0</v>
      </c>
      <c r="Q182">
        <f>'Final Results and Narrative'!G184</f>
        <v>0</v>
      </c>
      <c r="R182">
        <f>'Referrals (PCPP and LGL only)'!A183</f>
        <v>0</v>
      </c>
      <c r="S182">
        <f>'Referrals (PCPP and LGL only)'!B183</f>
        <v>0</v>
      </c>
      <c r="T182">
        <f>'Referrals (PCPP and LGL only)'!C183</f>
        <v>0</v>
      </c>
      <c r="U182">
        <f>'Referrals (PCPP and LGL only)'!D183</f>
        <v>0</v>
      </c>
      <c r="V182">
        <f>'Referrals (PCPP and LGL only)'!E183</f>
        <v>0</v>
      </c>
      <c r="W182">
        <f>'Referrals (PCPP and LGL only)'!F183</f>
        <v>0</v>
      </c>
      <c r="X182">
        <f>'Referrals (PCPP and LGL only)'!G183</f>
        <v>0</v>
      </c>
      <c r="Y182">
        <f>'Referrals (PCPP and LGL only)'!H183</f>
        <v>0</v>
      </c>
      <c r="Z182">
        <f>'Referrals (PCPP and LGL only)'!I183</f>
        <v>0</v>
      </c>
      <c r="AA182">
        <f>Timeline!D192</f>
        <v>0</v>
      </c>
      <c r="AB182">
        <f>Timeline!H192</f>
        <v>0</v>
      </c>
      <c r="AC182" t="str">
        <f>CONCATENATE(COUNTIF(Timeline!L192:AX192,"X")," "&amp;Timeline!$H$8)</f>
        <v>0 </v>
      </c>
      <c r="AD182">
        <f>Budget!H213</f>
        <v>0</v>
      </c>
      <c r="AE182" s="208">
        <f>ROUND(Budget!K213,1)</f>
        <v>0</v>
      </c>
      <c r="AF182">
        <f>Budget!F213</f>
        <v>0</v>
      </c>
      <c r="AH182" t="s">
        <v>261</v>
      </c>
      <c r="AI182" s="207">
        <f>Budget!J213</f>
        <v>0</v>
      </c>
      <c r="AJ182" s="208">
        <f>ROUND(Budget!I213,2)</f>
        <v>0</v>
      </c>
      <c r="AN182">
        <f t="shared" si="11"/>
        <v>0</v>
      </c>
      <c r="AO182">
        <f t="shared" si="12"/>
        <v>0</v>
      </c>
      <c r="AP182">
        <f t="shared" si="13"/>
        <v>0</v>
      </c>
      <c r="AQ182">
        <f t="shared" si="14"/>
        <v>0</v>
      </c>
      <c r="AR182">
        <f t="shared" si="15"/>
        <v>0</v>
      </c>
      <c r="AS182" s="208">
        <f>Budget!L213</f>
        <v>0</v>
      </c>
      <c r="AT182" s="208">
        <f>Budget!M213</f>
        <v>0</v>
      </c>
      <c r="AU182" s="208">
        <f>Budget!N213</f>
        <v>0</v>
      </c>
      <c r="AV182" s="208">
        <f>Budget!O213</f>
        <v>0</v>
      </c>
      <c r="AW182" s="208">
        <f>Budget!P213</f>
        <v>0</v>
      </c>
      <c r="BJ182">
        <f>Budget!$F$14</f>
        <v>1</v>
      </c>
    </row>
    <row r="183" spans="11:62" ht="15">
      <c r="K183">
        <f>'Goals and Objectives'!A186</f>
        <v>0</v>
      </c>
      <c r="L183">
        <f>'Goals and Objectives'!B186</f>
        <v>0</v>
      </c>
      <c r="M183">
        <f>'Goals and Objectives'!C186</f>
        <v>0</v>
      </c>
      <c r="N183">
        <f>'Goals and Objectives'!D186</f>
        <v>0</v>
      </c>
      <c r="O183">
        <f>'Goals and Objectives'!E186</f>
        <v>0</v>
      </c>
      <c r="P183">
        <f>'Final Results and Narrative'!F185</f>
        <v>0</v>
      </c>
      <c r="Q183">
        <f>'Final Results and Narrative'!G185</f>
        <v>0</v>
      </c>
      <c r="R183">
        <f>'Referrals (PCPP and LGL only)'!A184</f>
        <v>0</v>
      </c>
      <c r="S183">
        <f>'Referrals (PCPP and LGL only)'!B184</f>
        <v>0</v>
      </c>
      <c r="T183">
        <f>'Referrals (PCPP and LGL only)'!C184</f>
        <v>0</v>
      </c>
      <c r="U183">
        <f>'Referrals (PCPP and LGL only)'!D184</f>
        <v>0</v>
      </c>
      <c r="V183">
        <f>'Referrals (PCPP and LGL only)'!E184</f>
        <v>0</v>
      </c>
      <c r="W183">
        <f>'Referrals (PCPP and LGL only)'!F184</f>
        <v>0</v>
      </c>
      <c r="X183">
        <f>'Referrals (PCPP and LGL only)'!G184</f>
        <v>0</v>
      </c>
      <c r="Y183">
        <f>'Referrals (PCPP and LGL only)'!H184</f>
        <v>0</v>
      </c>
      <c r="Z183">
        <f>'Referrals (PCPP and LGL only)'!I184</f>
        <v>0</v>
      </c>
      <c r="AA183">
        <f>Timeline!D193</f>
        <v>0</v>
      </c>
      <c r="AB183">
        <f>Timeline!H193</f>
        <v>0</v>
      </c>
      <c r="AC183" t="str">
        <f>CONCATENATE(COUNTIF(Timeline!L193:AX193,"X")," "&amp;Timeline!$H$8)</f>
        <v>0 </v>
      </c>
      <c r="AD183">
        <f>Budget!H214</f>
        <v>0</v>
      </c>
      <c r="AE183" s="208">
        <f>ROUND(Budget!K214,1)</f>
        <v>0</v>
      </c>
      <c r="AF183">
        <f>Budget!F214</f>
        <v>0</v>
      </c>
      <c r="AH183" t="s">
        <v>261</v>
      </c>
      <c r="AI183" s="207">
        <f>Budget!J214</f>
        <v>0</v>
      </c>
      <c r="AJ183" s="208">
        <f>ROUND(Budget!I214,2)</f>
        <v>0</v>
      </c>
      <c r="AN183">
        <f t="shared" si="11"/>
        <v>0</v>
      </c>
      <c r="AO183">
        <f t="shared" si="12"/>
        <v>0</v>
      </c>
      <c r="AP183">
        <f t="shared" si="13"/>
        <v>0</v>
      </c>
      <c r="AQ183">
        <f t="shared" si="14"/>
        <v>0</v>
      </c>
      <c r="AR183">
        <f t="shared" si="15"/>
        <v>0</v>
      </c>
      <c r="AS183" s="208">
        <f>Budget!L214</f>
        <v>0</v>
      </c>
      <c r="AT183" s="208">
        <f>Budget!M214</f>
        <v>0</v>
      </c>
      <c r="AU183" s="208">
        <f>Budget!N214</f>
        <v>0</v>
      </c>
      <c r="AV183" s="208">
        <f>Budget!O214</f>
        <v>0</v>
      </c>
      <c r="AW183" s="208">
        <f>Budget!P214</f>
        <v>0</v>
      </c>
      <c r="BJ183">
        <f>Budget!$F$14</f>
        <v>1</v>
      </c>
    </row>
    <row r="184" spans="11:62" ht="15">
      <c r="K184">
        <f>'Goals and Objectives'!A187</f>
        <v>0</v>
      </c>
      <c r="L184">
        <f>'Goals and Objectives'!B187</f>
        <v>0</v>
      </c>
      <c r="M184">
        <f>'Goals and Objectives'!C187</f>
        <v>0</v>
      </c>
      <c r="N184">
        <f>'Goals and Objectives'!D187</f>
        <v>0</v>
      </c>
      <c r="O184">
        <f>'Goals and Objectives'!E187</f>
        <v>0</v>
      </c>
      <c r="P184">
        <f>'Final Results and Narrative'!F186</f>
        <v>0</v>
      </c>
      <c r="Q184">
        <f>'Final Results and Narrative'!G186</f>
        <v>0</v>
      </c>
      <c r="R184">
        <f>'Referrals (PCPP and LGL only)'!A185</f>
        <v>0</v>
      </c>
      <c r="S184">
        <f>'Referrals (PCPP and LGL only)'!B185</f>
        <v>0</v>
      </c>
      <c r="T184">
        <f>'Referrals (PCPP and LGL only)'!C185</f>
        <v>0</v>
      </c>
      <c r="U184">
        <f>'Referrals (PCPP and LGL only)'!D185</f>
        <v>0</v>
      </c>
      <c r="V184">
        <f>'Referrals (PCPP and LGL only)'!E185</f>
        <v>0</v>
      </c>
      <c r="W184">
        <f>'Referrals (PCPP and LGL only)'!F185</f>
        <v>0</v>
      </c>
      <c r="X184">
        <f>'Referrals (PCPP and LGL only)'!G185</f>
        <v>0</v>
      </c>
      <c r="Y184">
        <f>'Referrals (PCPP and LGL only)'!H185</f>
        <v>0</v>
      </c>
      <c r="Z184">
        <f>'Referrals (PCPP and LGL only)'!I185</f>
        <v>0</v>
      </c>
      <c r="AA184">
        <f>Timeline!D194</f>
        <v>0</v>
      </c>
      <c r="AB184">
        <f>Timeline!H194</f>
        <v>0</v>
      </c>
      <c r="AC184" t="str">
        <f>CONCATENATE(COUNTIF(Timeline!L194:AX194,"X")," "&amp;Timeline!$H$8)</f>
        <v>0 </v>
      </c>
      <c r="AD184">
        <f>Budget!H215</f>
        <v>0</v>
      </c>
      <c r="AE184" s="208">
        <f>ROUND(Budget!K215,1)</f>
        <v>0</v>
      </c>
      <c r="AF184">
        <f>Budget!F215</f>
        <v>0</v>
      </c>
      <c r="AH184" t="s">
        <v>261</v>
      </c>
      <c r="AI184" s="207">
        <f>Budget!J215</f>
        <v>0</v>
      </c>
      <c r="AJ184" s="208">
        <f>ROUND(Budget!I215,2)</f>
        <v>0</v>
      </c>
      <c r="AN184">
        <f t="shared" si="11"/>
        <v>0</v>
      </c>
      <c r="AO184">
        <f t="shared" si="12"/>
        <v>0</v>
      </c>
      <c r="AP184">
        <f t="shared" si="13"/>
        <v>0</v>
      </c>
      <c r="AQ184">
        <f t="shared" si="14"/>
        <v>0</v>
      </c>
      <c r="AR184">
        <f t="shared" si="15"/>
        <v>0</v>
      </c>
      <c r="AS184" s="208">
        <f>Budget!L215</f>
        <v>0</v>
      </c>
      <c r="AT184" s="208">
        <f>Budget!M215</f>
        <v>0</v>
      </c>
      <c r="AU184" s="208">
        <f>Budget!N215</f>
        <v>0</v>
      </c>
      <c r="AV184" s="208">
        <f>Budget!O215</f>
        <v>0</v>
      </c>
      <c r="AW184" s="208">
        <f>Budget!P215</f>
        <v>0</v>
      </c>
      <c r="BJ184">
        <f>Budget!$F$14</f>
        <v>1</v>
      </c>
    </row>
    <row r="185" spans="11:62" ht="15">
      <c r="K185">
        <f>'Goals and Objectives'!A188</f>
        <v>0</v>
      </c>
      <c r="L185">
        <f>'Goals and Objectives'!B188</f>
        <v>0</v>
      </c>
      <c r="M185">
        <f>'Goals and Objectives'!C188</f>
        <v>0</v>
      </c>
      <c r="N185">
        <f>'Goals and Objectives'!D188</f>
        <v>0</v>
      </c>
      <c r="O185">
        <f>'Goals and Objectives'!E188</f>
        <v>0</v>
      </c>
      <c r="P185">
        <f>'Final Results and Narrative'!F187</f>
        <v>0</v>
      </c>
      <c r="Q185">
        <f>'Final Results and Narrative'!G187</f>
        <v>0</v>
      </c>
      <c r="R185">
        <f>'Referrals (PCPP and LGL only)'!A186</f>
        <v>0</v>
      </c>
      <c r="S185">
        <f>'Referrals (PCPP and LGL only)'!B186</f>
        <v>0</v>
      </c>
      <c r="T185">
        <f>'Referrals (PCPP and LGL only)'!C186</f>
        <v>0</v>
      </c>
      <c r="U185">
        <f>'Referrals (PCPP and LGL only)'!D186</f>
        <v>0</v>
      </c>
      <c r="V185">
        <f>'Referrals (PCPP and LGL only)'!E186</f>
        <v>0</v>
      </c>
      <c r="W185">
        <f>'Referrals (PCPP and LGL only)'!F186</f>
        <v>0</v>
      </c>
      <c r="X185">
        <f>'Referrals (PCPP and LGL only)'!G186</f>
        <v>0</v>
      </c>
      <c r="Y185">
        <f>'Referrals (PCPP and LGL only)'!H186</f>
        <v>0</v>
      </c>
      <c r="Z185">
        <f>'Referrals (PCPP and LGL only)'!I186</f>
        <v>0</v>
      </c>
      <c r="AA185">
        <f>Timeline!D195</f>
        <v>0</v>
      </c>
      <c r="AB185">
        <f>Timeline!H195</f>
        <v>0</v>
      </c>
      <c r="AC185" t="str">
        <f>CONCATENATE(COUNTIF(Timeline!L195:AX195,"X")," "&amp;Timeline!$H$8)</f>
        <v>0 </v>
      </c>
      <c r="AD185">
        <f>Budget!H216</f>
        <v>0</v>
      </c>
      <c r="AE185" s="208">
        <f>ROUND(Budget!K216,1)</f>
        <v>0</v>
      </c>
      <c r="AF185">
        <f>Budget!F216</f>
        <v>0</v>
      </c>
      <c r="AH185" t="s">
        <v>261</v>
      </c>
      <c r="AI185" s="207">
        <f>Budget!J216</f>
        <v>0</v>
      </c>
      <c r="AJ185" s="208">
        <f>ROUND(Budget!I216,2)</f>
        <v>0</v>
      </c>
      <c r="AN185">
        <f t="shared" si="11"/>
        <v>0</v>
      </c>
      <c r="AO185">
        <f t="shared" si="12"/>
        <v>0</v>
      </c>
      <c r="AP185">
        <f t="shared" si="13"/>
        <v>0</v>
      </c>
      <c r="AQ185">
        <f t="shared" si="14"/>
        <v>0</v>
      </c>
      <c r="AR185">
        <f t="shared" si="15"/>
        <v>0</v>
      </c>
      <c r="AS185" s="208">
        <f>Budget!L216</f>
        <v>0</v>
      </c>
      <c r="AT185" s="208">
        <f>Budget!M216</f>
        <v>0</v>
      </c>
      <c r="AU185" s="208">
        <f>Budget!N216</f>
        <v>0</v>
      </c>
      <c r="AV185" s="208">
        <f>Budget!O216</f>
        <v>0</v>
      </c>
      <c r="AW185" s="208">
        <f>Budget!P216</f>
        <v>0</v>
      </c>
      <c r="BJ185">
        <f>Budget!$F$14</f>
        <v>1</v>
      </c>
    </row>
    <row r="186" spans="11:62" ht="15">
      <c r="K186">
        <f>'Goals and Objectives'!A189</f>
        <v>0</v>
      </c>
      <c r="L186">
        <f>'Goals and Objectives'!B189</f>
        <v>0</v>
      </c>
      <c r="M186">
        <f>'Goals and Objectives'!C189</f>
        <v>0</v>
      </c>
      <c r="N186">
        <f>'Goals and Objectives'!D189</f>
        <v>0</v>
      </c>
      <c r="O186">
        <f>'Goals and Objectives'!E189</f>
        <v>0</v>
      </c>
      <c r="P186">
        <f>'Final Results and Narrative'!F188</f>
        <v>0</v>
      </c>
      <c r="Q186">
        <f>'Final Results and Narrative'!G188</f>
        <v>0</v>
      </c>
      <c r="R186">
        <f>'Referrals (PCPP and LGL only)'!A187</f>
        <v>0</v>
      </c>
      <c r="S186">
        <f>'Referrals (PCPP and LGL only)'!B187</f>
        <v>0</v>
      </c>
      <c r="T186">
        <f>'Referrals (PCPP and LGL only)'!C187</f>
        <v>0</v>
      </c>
      <c r="U186">
        <f>'Referrals (PCPP and LGL only)'!D187</f>
        <v>0</v>
      </c>
      <c r="V186">
        <f>'Referrals (PCPP and LGL only)'!E187</f>
        <v>0</v>
      </c>
      <c r="W186">
        <f>'Referrals (PCPP and LGL only)'!F187</f>
        <v>0</v>
      </c>
      <c r="X186">
        <f>'Referrals (PCPP and LGL only)'!G187</f>
        <v>0</v>
      </c>
      <c r="Y186">
        <f>'Referrals (PCPP and LGL only)'!H187</f>
        <v>0</v>
      </c>
      <c r="Z186">
        <f>'Referrals (PCPP and LGL only)'!I187</f>
        <v>0</v>
      </c>
      <c r="AA186">
        <f>Timeline!D196</f>
        <v>0</v>
      </c>
      <c r="AB186">
        <f>Timeline!H196</f>
        <v>0</v>
      </c>
      <c r="AC186" t="str">
        <f>CONCATENATE(COUNTIF(Timeline!L196:AX196,"X")," "&amp;Timeline!$H$8)</f>
        <v>0 </v>
      </c>
      <c r="AD186">
        <f>Budget!H217</f>
        <v>0</v>
      </c>
      <c r="AE186" s="208">
        <f>ROUND(Budget!K217,1)</f>
        <v>0</v>
      </c>
      <c r="AF186">
        <f>Budget!F217</f>
        <v>0</v>
      </c>
      <c r="AH186" t="s">
        <v>261</v>
      </c>
      <c r="AI186" s="207">
        <f>Budget!J217</f>
        <v>0</v>
      </c>
      <c r="AJ186" s="208">
        <f>ROUND(Budget!I217,2)</f>
        <v>0</v>
      </c>
      <c r="AN186">
        <f t="shared" si="11"/>
        <v>0</v>
      </c>
      <c r="AO186">
        <f t="shared" si="12"/>
        <v>0</v>
      </c>
      <c r="AP186">
        <f t="shared" si="13"/>
        <v>0</v>
      </c>
      <c r="AQ186">
        <f t="shared" si="14"/>
        <v>0</v>
      </c>
      <c r="AR186">
        <f t="shared" si="15"/>
        <v>0</v>
      </c>
      <c r="AS186" s="208">
        <f>Budget!L217</f>
        <v>0</v>
      </c>
      <c r="AT186" s="208">
        <f>Budget!M217</f>
        <v>0</v>
      </c>
      <c r="AU186" s="208">
        <f>Budget!N217</f>
        <v>0</v>
      </c>
      <c r="AV186" s="208">
        <f>Budget!O217</f>
        <v>0</v>
      </c>
      <c r="AW186" s="208">
        <f>Budget!P217</f>
        <v>0</v>
      </c>
      <c r="BJ186">
        <f>Budget!$F$14</f>
        <v>1</v>
      </c>
    </row>
    <row r="187" spans="11:62" ht="15">
      <c r="K187">
        <f>'Goals and Objectives'!A190</f>
        <v>0</v>
      </c>
      <c r="L187">
        <f>'Goals and Objectives'!B190</f>
        <v>0</v>
      </c>
      <c r="M187">
        <f>'Goals and Objectives'!C190</f>
        <v>0</v>
      </c>
      <c r="N187">
        <f>'Goals and Objectives'!D190</f>
        <v>0</v>
      </c>
      <c r="O187">
        <f>'Goals and Objectives'!E190</f>
        <v>0</v>
      </c>
      <c r="P187">
        <f>'Final Results and Narrative'!F189</f>
        <v>0</v>
      </c>
      <c r="Q187">
        <f>'Final Results and Narrative'!G189</f>
        <v>0</v>
      </c>
      <c r="R187">
        <f>'Referrals (PCPP and LGL only)'!A188</f>
        <v>0</v>
      </c>
      <c r="S187">
        <f>'Referrals (PCPP and LGL only)'!B188</f>
        <v>0</v>
      </c>
      <c r="T187">
        <f>'Referrals (PCPP and LGL only)'!C188</f>
        <v>0</v>
      </c>
      <c r="U187">
        <f>'Referrals (PCPP and LGL only)'!D188</f>
        <v>0</v>
      </c>
      <c r="V187">
        <f>'Referrals (PCPP and LGL only)'!E188</f>
        <v>0</v>
      </c>
      <c r="W187">
        <f>'Referrals (PCPP and LGL only)'!F188</f>
        <v>0</v>
      </c>
      <c r="X187">
        <f>'Referrals (PCPP and LGL only)'!G188</f>
        <v>0</v>
      </c>
      <c r="Y187">
        <f>'Referrals (PCPP and LGL only)'!H188</f>
        <v>0</v>
      </c>
      <c r="Z187">
        <f>'Referrals (PCPP and LGL only)'!I188</f>
        <v>0</v>
      </c>
      <c r="AA187">
        <f>Timeline!D197</f>
        <v>0</v>
      </c>
      <c r="AB187">
        <f>Timeline!H197</f>
        <v>0</v>
      </c>
      <c r="AC187" t="str">
        <f>CONCATENATE(COUNTIF(Timeline!L197:AX197,"X")," "&amp;Timeline!$H$8)</f>
        <v>0 </v>
      </c>
      <c r="AD187">
        <f>Budget!H218</f>
        <v>0</v>
      </c>
      <c r="AE187" s="208">
        <f>ROUND(Budget!K218,1)</f>
        <v>0</v>
      </c>
      <c r="AF187">
        <f>Budget!F218</f>
        <v>0</v>
      </c>
      <c r="AH187" t="s">
        <v>261</v>
      </c>
      <c r="AI187" s="207">
        <f>Budget!J218</f>
        <v>0</v>
      </c>
      <c r="AJ187" s="208">
        <f>ROUND(Budget!I218,2)</f>
        <v>0</v>
      </c>
      <c r="AN187">
        <f t="shared" si="11"/>
        <v>0</v>
      </c>
      <c r="AO187">
        <f t="shared" si="12"/>
        <v>0</v>
      </c>
      <c r="AP187">
        <f t="shared" si="13"/>
        <v>0</v>
      </c>
      <c r="AQ187">
        <f t="shared" si="14"/>
        <v>0</v>
      </c>
      <c r="AR187">
        <f t="shared" si="15"/>
        <v>0</v>
      </c>
      <c r="AS187" s="208">
        <f>Budget!L218</f>
        <v>0</v>
      </c>
      <c r="AT187" s="208">
        <f>Budget!M218</f>
        <v>0</v>
      </c>
      <c r="AU187" s="208">
        <f>Budget!N218</f>
        <v>0</v>
      </c>
      <c r="AV187" s="208">
        <f>Budget!O218</f>
        <v>0</v>
      </c>
      <c r="AW187" s="208">
        <f>Budget!P218</f>
        <v>0</v>
      </c>
      <c r="BJ187">
        <f>Budget!$F$14</f>
        <v>1</v>
      </c>
    </row>
    <row r="188" spans="11:62" ht="15">
      <c r="K188">
        <f>'Goals and Objectives'!A191</f>
        <v>0</v>
      </c>
      <c r="L188">
        <f>'Goals and Objectives'!B191</f>
        <v>0</v>
      </c>
      <c r="M188">
        <f>'Goals and Objectives'!C191</f>
        <v>0</v>
      </c>
      <c r="N188">
        <f>'Goals and Objectives'!D191</f>
        <v>0</v>
      </c>
      <c r="O188">
        <f>'Goals and Objectives'!E191</f>
        <v>0</v>
      </c>
      <c r="P188">
        <f>'Final Results and Narrative'!F190</f>
        <v>0</v>
      </c>
      <c r="Q188">
        <f>'Final Results and Narrative'!G190</f>
        <v>0</v>
      </c>
      <c r="R188">
        <f>'Referrals (PCPP and LGL only)'!A189</f>
        <v>0</v>
      </c>
      <c r="S188">
        <f>'Referrals (PCPP and LGL only)'!B189</f>
        <v>0</v>
      </c>
      <c r="T188">
        <f>'Referrals (PCPP and LGL only)'!C189</f>
        <v>0</v>
      </c>
      <c r="U188">
        <f>'Referrals (PCPP and LGL only)'!D189</f>
        <v>0</v>
      </c>
      <c r="V188">
        <f>'Referrals (PCPP and LGL only)'!E189</f>
        <v>0</v>
      </c>
      <c r="W188">
        <f>'Referrals (PCPP and LGL only)'!F189</f>
        <v>0</v>
      </c>
      <c r="X188">
        <f>'Referrals (PCPP and LGL only)'!G189</f>
        <v>0</v>
      </c>
      <c r="Y188">
        <f>'Referrals (PCPP and LGL only)'!H189</f>
        <v>0</v>
      </c>
      <c r="Z188">
        <f>'Referrals (PCPP and LGL only)'!I189</f>
        <v>0</v>
      </c>
      <c r="AA188">
        <f>Timeline!D198</f>
        <v>0</v>
      </c>
      <c r="AB188">
        <f>Timeline!H198</f>
        <v>0</v>
      </c>
      <c r="AC188" t="str">
        <f>CONCATENATE(COUNTIF(Timeline!L198:AX198,"X")," "&amp;Timeline!$H$8)</f>
        <v>0 </v>
      </c>
      <c r="AD188">
        <f>Budget!H219</f>
        <v>0</v>
      </c>
      <c r="AE188" s="208">
        <f>ROUND(Budget!K219,1)</f>
        <v>0</v>
      </c>
      <c r="AF188">
        <f>Budget!F219</f>
        <v>0</v>
      </c>
      <c r="AH188" t="s">
        <v>261</v>
      </c>
      <c r="AI188" s="207">
        <f>Budget!J219</f>
        <v>0</v>
      </c>
      <c r="AJ188" s="208">
        <f>ROUND(Budget!I219,2)</f>
        <v>0</v>
      </c>
      <c r="AN188">
        <f t="shared" si="11"/>
        <v>0</v>
      </c>
      <c r="AO188">
        <f t="shared" si="12"/>
        <v>0</v>
      </c>
      <c r="AP188">
        <f t="shared" si="13"/>
        <v>0</v>
      </c>
      <c r="AQ188">
        <f t="shared" si="14"/>
        <v>0</v>
      </c>
      <c r="AR188">
        <f t="shared" si="15"/>
        <v>0</v>
      </c>
      <c r="AS188" s="208">
        <f>Budget!L219</f>
        <v>0</v>
      </c>
      <c r="AT188" s="208">
        <f>Budget!M219</f>
        <v>0</v>
      </c>
      <c r="AU188" s="208">
        <f>Budget!N219</f>
        <v>0</v>
      </c>
      <c r="AV188" s="208">
        <f>Budget!O219</f>
        <v>0</v>
      </c>
      <c r="AW188" s="208">
        <f>Budget!P219</f>
        <v>0</v>
      </c>
      <c r="BJ188">
        <f>Budget!$F$14</f>
        <v>1</v>
      </c>
    </row>
    <row r="189" spans="11:62" ht="15">
      <c r="K189">
        <f>'Goals and Objectives'!A192</f>
        <v>0</v>
      </c>
      <c r="L189">
        <f>'Goals and Objectives'!B192</f>
        <v>0</v>
      </c>
      <c r="M189">
        <f>'Goals and Objectives'!C192</f>
        <v>0</v>
      </c>
      <c r="N189">
        <f>'Goals and Objectives'!D192</f>
        <v>0</v>
      </c>
      <c r="O189">
        <f>'Goals and Objectives'!E192</f>
        <v>0</v>
      </c>
      <c r="P189">
        <f>'Final Results and Narrative'!F191</f>
        <v>0</v>
      </c>
      <c r="Q189">
        <f>'Final Results and Narrative'!G191</f>
        <v>0</v>
      </c>
      <c r="R189">
        <f>'Referrals (PCPP and LGL only)'!A190</f>
        <v>0</v>
      </c>
      <c r="S189">
        <f>'Referrals (PCPP and LGL only)'!B190</f>
        <v>0</v>
      </c>
      <c r="T189">
        <f>'Referrals (PCPP and LGL only)'!C190</f>
        <v>0</v>
      </c>
      <c r="U189">
        <f>'Referrals (PCPP and LGL only)'!D190</f>
        <v>0</v>
      </c>
      <c r="V189">
        <f>'Referrals (PCPP and LGL only)'!E190</f>
        <v>0</v>
      </c>
      <c r="W189">
        <f>'Referrals (PCPP and LGL only)'!F190</f>
        <v>0</v>
      </c>
      <c r="X189">
        <f>'Referrals (PCPP and LGL only)'!G190</f>
        <v>0</v>
      </c>
      <c r="Y189">
        <f>'Referrals (PCPP and LGL only)'!H190</f>
        <v>0</v>
      </c>
      <c r="Z189">
        <f>'Referrals (PCPP and LGL only)'!I190</f>
        <v>0</v>
      </c>
      <c r="AA189">
        <f>Timeline!D199</f>
        <v>0</v>
      </c>
      <c r="AB189">
        <f>Timeline!H199</f>
        <v>0</v>
      </c>
      <c r="AC189" t="str">
        <f>CONCATENATE(COUNTIF(Timeline!L199:AX199,"X")," "&amp;Timeline!$H$8)</f>
        <v>0 </v>
      </c>
      <c r="AD189">
        <f>Budget!H220</f>
        <v>0</v>
      </c>
      <c r="AE189" s="208">
        <f>ROUND(Budget!K220,1)</f>
        <v>0</v>
      </c>
      <c r="AF189">
        <f>Budget!F220</f>
        <v>0</v>
      </c>
      <c r="AH189" t="s">
        <v>261</v>
      </c>
      <c r="AI189" s="207">
        <f>Budget!J220</f>
        <v>0</v>
      </c>
      <c r="AJ189" s="208">
        <f>ROUND(Budget!I220,2)</f>
        <v>0</v>
      </c>
      <c r="AN189">
        <f t="shared" si="11"/>
        <v>0</v>
      </c>
      <c r="AO189">
        <f t="shared" si="12"/>
        <v>0</v>
      </c>
      <c r="AP189">
        <f t="shared" si="13"/>
        <v>0</v>
      </c>
      <c r="AQ189">
        <f t="shared" si="14"/>
        <v>0</v>
      </c>
      <c r="AR189">
        <f t="shared" si="15"/>
        <v>0</v>
      </c>
      <c r="AS189" s="208">
        <f>Budget!L220</f>
        <v>0</v>
      </c>
      <c r="AT189" s="208">
        <f>Budget!M220</f>
        <v>0</v>
      </c>
      <c r="AU189" s="208">
        <f>Budget!N220</f>
        <v>0</v>
      </c>
      <c r="AV189" s="208">
        <f>Budget!O220</f>
        <v>0</v>
      </c>
      <c r="AW189" s="208">
        <f>Budget!P220</f>
        <v>0</v>
      </c>
      <c r="BJ189">
        <f>Budget!$F$14</f>
        <v>1</v>
      </c>
    </row>
    <row r="190" spans="11:62" ht="15">
      <c r="K190">
        <f>'Goals and Objectives'!A193</f>
        <v>0</v>
      </c>
      <c r="L190">
        <f>'Goals and Objectives'!B193</f>
        <v>0</v>
      </c>
      <c r="M190">
        <f>'Goals and Objectives'!C193</f>
        <v>0</v>
      </c>
      <c r="N190">
        <f>'Goals and Objectives'!D193</f>
        <v>0</v>
      </c>
      <c r="O190">
        <f>'Goals and Objectives'!E193</f>
        <v>0</v>
      </c>
      <c r="P190">
        <f>'Final Results and Narrative'!F192</f>
        <v>0</v>
      </c>
      <c r="Q190">
        <f>'Final Results and Narrative'!G192</f>
        <v>0</v>
      </c>
      <c r="R190">
        <f>'Referrals (PCPP and LGL only)'!A191</f>
        <v>0</v>
      </c>
      <c r="S190">
        <f>'Referrals (PCPP and LGL only)'!B191</f>
        <v>0</v>
      </c>
      <c r="T190">
        <f>'Referrals (PCPP and LGL only)'!C191</f>
        <v>0</v>
      </c>
      <c r="U190">
        <f>'Referrals (PCPP and LGL only)'!D191</f>
        <v>0</v>
      </c>
      <c r="V190">
        <f>'Referrals (PCPP and LGL only)'!E191</f>
        <v>0</v>
      </c>
      <c r="W190">
        <f>'Referrals (PCPP and LGL only)'!F191</f>
        <v>0</v>
      </c>
      <c r="X190">
        <f>'Referrals (PCPP and LGL only)'!G191</f>
        <v>0</v>
      </c>
      <c r="Y190">
        <f>'Referrals (PCPP and LGL only)'!H191</f>
        <v>0</v>
      </c>
      <c r="Z190">
        <f>'Referrals (PCPP and LGL only)'!I191</f>
        <v>0</v>
      </c>
      <c r="AA190">
        <f>Timeline!D200</f>
        <v>0</v>
      </c>
      <c r="AB190">
        <f>Timeline!H200</f>
        <v>0</v>
      </c>
      <c r="AC190" t="str">
        <f>CONCATENATE(COUNTIF(Timeline!L200:AX200,"X")," "&amp;Timeline!$H$8)</f>
        <v>0 </v>
      </c>
      <c r="AD190">
        <f>Budget!H221</f>
        <v>0</v>
      </c>
      <c r="AE190" s="208">
        <f>ROUND(Budget!K221,1)</f>
        <v>0</v>
      </c>
      <c r="AF190">
        <f>Budget!F221</f>
        <v>0</v>
      </c>
      <c r="AH190" t="s">
        <v>261</v>
      </c>
      <c r="AI190" s="207">
        <f>Budget!J221</f>
        <v>0</v>
      </c>
      <c r="AJ190" s="208">
        <f>ROUND(Budget!I221,2)</f>
        <v>0</v>
      </c>
      <c r="AN190">
        <f t="shared" si="11"/>
        <v>0</v>
      </c>
      <c r="AO190">
        <f t="shared" si="12"/>
        <v>0</v>
      </c>
      <c r="AP190">
        <f t="shared" si="13"/>
        <v>0</v>
      </c>
      <c r="AQ190">
        <f t="shared" si="14"/>
        <v>0</v>
      </c>
      <c r="AR190">
        <f t="shared" si="15"/>
        <v>0</v>
      </c>
      <c r="AS190" s="208">
        <f>Budget!L221</f>
        <v>0</v>
      </c>
      <c r="AT190" s="208">
        <f>Budget!M221</f>
        <v>0</v>
      </c>
      <c r="AU190" s="208">
        <f>Budget!N221</f>
        <v>0</v>
      </c>
      <c r="AV190" s="208">
        <f>Budget!O221</f>
        <v>0</v>
      </c>
      <c r="AW190" s="208">
        <f>Budget!P221</f>
        <v>0</v>
      </c>
      <c r="BJ190">
        <f>Budget!$F$14</f>
        <v>1</v>
      </c>
    </row>
    <row r="191" spans="11:62" ht="15">
      <c r="K191">
        <f>'Goals and Objectives'!A194</f>
        <v>0</v>
      </c>
      <c r="L191">
        <f>'Goals and Objectives'!B194</f>
        <v>0</v>
      </c>
      <c r="M191">
        <f>'Goals and Objectives'!C194</f>
        <v>0</v>
      </c>
      <c r="N191">
        <f>'Goals and Objectives'!D194</f>
        <v>0</v>
      </c>
      <c r="O191">
        <f>'Goals and Objectives'!E194</f>
        <v>0</v>
      </c>
      <c r="P191">
        <f>'Final Results and Narrative'!F193</f>
        <v>0</v>
      </c>
      <c r="Q191">
        <f>'Final Results and Narrative'!G193</f>
        <v>0</v>
      </c>
      <c r="R191">
        <f>'Referrals (PCPP and LGL only)'!A192</f>
        <v>0</v>
      </c>
      <c r="S191">
        <f>'Referrals (PCPP and LGL only)'!B192</f>
        <v>0</v>
      </c>
      <c r="T191">
        <f>'Referrals (PCPP and LGL only)'!C192</f>
        <v>0</v>
      </c>
      <c r="U191">
        <f>'Referrals (PCPP and LGL only)'!D192</f>
        <v>0</v>
      </c>
      <c r="V191">
        <f>'Referrals (PCPP and LGL only)'!E192</f>
        <v>0</v>
      </c>
      <c r="W191">
        <f>'Referrals (PCPP and LGL only)'!F192</f>
        <v>0</v>
      </c>
      <c r="X191">
        <f>'Referrals (PCPP and LGL only)'!G192</f>
        <v>0</v>
      </c>
      <c r="Y191">
        <f>'Referrals (PCPP and LGL only)'!H192</f>
        <v>0</v>
      </c>
      <c r="Z191">
        <f>'Referrals (PCPP and LGL only)'!I192</f>
        <v>0</v>
      </c>
      <c r="AA191">
        <f>Timeline!D201</f>
        <v>0</v>
      </c>
      <c r="AB191">
        <f>Timeline!H201</f>
        <v>0</v>
      </c>
      <c r="AC191" t="str">
        <f>CONCATENATE(COUNTIF(Timeline!L201:AX201,"X")," "&amp;Timeline!$H$8)</f>
        <v>0 </v>
      </c>
      <c r="AD191">
        <f>Budget!H222</f>
        <v>0</v>
      </c>
      <c r="AE191" s="208">
        <f>ROUND(Budget!K222,1)</f>
        <v>0</v>
      </c>
      <c r="AF191">
        <f>Budget!F222</f>
        <v>0</v>
      </c>
      <c r="AH191" t="s">
        <v>261</v>
      </c>
      <c r="AI191" s="207">
        <f>Budget!J222</f>
        <v>0</v>
      </c>
      <c r="AJ191" s="208">
        <f>ROUND(Budget!I222,2)</f>
        <v>0</v>
      </c>
      <c r="AN191">
        <f t="shared" si="11"/>
        <v>0</v>
      </c>
      <c r="AO191">
        <f t="shared" si="12"/>
        <v>0</v>
      </c>
      <c r="AP191">
        <f t="shared" si="13"/>
        <v>0</v>
      </c>
      <c r="AQ191">
        <f t="shared" si="14"/>
        <v>0</v>
      </c>
      <c r="AR191">
        <f t="shared" si="15"/>
        <v>0</v>
      </c>
      <c r="AS191" s="208">
        <f>Budget!L222</f>
        <v>0</v>
      </c>
      <c r="AT191" s="208">
        <f>Budget!M222</f>
        <v>0</v>
      </c>
      <c r="AU191" s="208">
        <f>Budget!N222</f>
        <v>0</v>
      </c>
      <c r="AV191" s="208">
        <f>Budget!O222</f>
        <v>0</v>
      </c>
      <c r="AW191" s="208">
        <f>Budget!P222</f>
        <v>0</v>
      </c>
      <c r="BJ191">
        <f>Budget!$F$14</f>
        <v>1</v>
      </c>
    </row>
    <row r="192" spans="11:62" ht="15">
      <c r="K192">
        <f>'Goals and Objectives'!A195</f>
        <v>0</v>
      </c>
      <c r="L192">
        <f>'Goals and Objectives'!B195</f>
        <v>0</v>
      </c>
      <c r="M192">
        <f>'Goals and Objectives'!C195</f>
        <v>0</v>
      </c>
      <c r="N192">
        <f>'Goals and Objectives'!D195</f>
        <v>0</v>
      </c>
      <c r="O192">
        <f>'Goals and Objectives'!E195</f>
        <v>0</v>
      </c>
      <c r="P192">
        <f>'Final Results and Narrative'!F194</f>
        <v>0</v>
      </c>
      <c r="Q192">
        <f>'Final Results and Narrative'!G194</f>
        <v>0</v>
      </c>
      <c r="R192">
        <f>'Referrals (PCPP and LGL only)'!A193</f>
        <v>0</v>
      </c>
      <c r="S192">
        <f>'Referrals (PCPP and LGL only)'!B193</f>
        <v>0</v>
      </c>
      <c r="T192">
        <f>'Referrals (PCPP and LGL only)'!C193</f>
        <v>0</v>
      </c>
      <c r="U192">
        <f>'Referrals (PCPP and LGL only)'!D193</f>
        <v>0</v>
      </c>
      <c r="V192">
        <f>'Referrals (PCPP and LGL only)'!E193</f>
        <v>0</v>
      </c>
      <c r="W192">
        <f>'Referrals (PCPP and LGL only)'!F193</f>
        <v>0</v>
      </c>
      <c r="X192">
        <f>'Referrals (PCPP and LGL only)'!G193</f>
        <v>0</v>
      </c>
      <c r="Y192">
        <f>'Referrals (PCPP and LGL only)'!H193</f>
        <v>0</v>
      </c>
      <c r="Z192">
        <f>'Referrals (PCPP and LGL only)'!I193</f>
        <v>0</v>
      </c>
      <c r="AA192">
        <f>Timeline!D202</f>
        <v>0</v>
      </c>
      <c r="AB192">
        <f>Timeline!H202</f>
        <v>0</v>
      </c>
      <c r="AC192" t="str">
        <f>CONCATENATE(COUNTIF(Timeline!L202:AX202,"X")," "&amp;Timeline!$H$8)</f>
        <v>0 </v>
      </c>
      <c r="AD192">
        <f>Budget!H223</f>
        <v>0</v>
      </c>
      <c r="AE192" s="208">
        <f>ROUND(Budget!K223,1)</f>
        <v>0</v>
      </c>
      <c r="AF192">
        <f>Budget!F223</f>
        <v>0</v>
      </c>
      <c r="AH192" t="s">
        <v>261</v>
      </c>
      <c r="AI192" s="207">
        <f>Budget!J223</f>
        <v>0</v>
      </c>
      <c r="AJ192" s="208">
        <f>ROUND(Budget!I223,2)</f>
        <v>0</v>
      </c>
      <c r="AN192">
        <f t="shared" si="11"/>
        <v>0</v>
      </c>
      <c r="AO192">
        <f t="shared" si="12"/>
        <v>0</v>
      </c>
      <c r="AP192">
        <f t="shared" si="13"/>
        <v>0</v>
      </c>
      <c r="AQ192">
        <f t="shared" si="14"/>
        <v>0</v>
      </c>
      <c r="AR192">
        <f t="shared" si="15"/>
        <v>0</v>
      </c>
      <c r="AS192" s="208">
        <f>Budget!L223</f>
        <v>0</v>
      </c>
      <c r="AT192" s="208">
        <f>Budget!M223</f>
        <v>0</v>
      </c>
      <c r="AU192" s="208">
        <f>Budget!N223</f>
        <v>0</v>
      </c>
      <c r="AV192" s="208">
        <f>Budget!O223</f>
        <v>0</v>
      </c>
      <c r="AW192" s="208">
        <f>Budget!P223</f>
        <v>0</v>
      </c>
      <c r="BJ192">
        <f>Budget!$F$14</f>
        <v>1</v>
      </c>
    </row>
    <row r="193" spans="11:62" ht="15">
      <c r="K193">
        <f>'Goals and Objectives'!A196</f>
        <v>0</v>
      </c>
      <c r="L193">
        <f>'Goals and Objectives'!B196</f>
        <v>0</v>
      </c>
      <c r="M193">
        <f>'Goals and Objectives'!C196</f>
        <v>0</v>
      </c>
      <c r="N193">
        <f>'Goals and Objectives'!D196</f>
        <v>0</v>
      </c>
      <c r="O193">
        <f>'Goals and Objectives'!E196</f>
        <v>0</v>
      </c>
      <c r="P193">
        <f>'Final Results and Narrative'!F195</f>
        <v>0</v>
      </c>
      <c r="Q193">
        <f>'Final Results and Narrative'!G195</f>
        <v>0</v>
      </c>
      <c r="R193">
        <f>'Referrals (PCPP and LGL only)'!A194</f>
        <v>0</v>
      </c>
      <c r="S193">
        <f>'Referrals (PCPP and LGL only)'!B194</f>
        <v>0</v>
      </c>
      <c r="T193">
        <f>'Referrals (PCPP and LGL only)'!C194</f>
        <v>0</v>
      </c>
      <c r="U193">
        <f>'Referrals (PCPP and LGL only)'!D194</f>
        <v>0</v>
      </c>
      <c r="V193">
        <f>'Referrals (PCPP and LGL only)'!E194</f>
        <v>0</v>
      </c>
      <c r="W193">
        <f>'Referrals (PCPP and LGL only)'!F194</f>
        <v>0</v>
      </c>
      <c r="X193">
        <f>'Referrals (PCPP and LGL only)'!G194</f>
        <v>0</v>
      </c>
      <c r="Y193">
        <f>'Referrals (PCPP and LGL only)'!H194</f>
        <v>0</v>
      </c>
      <c r="Z193">
        <f>'Referrals (PCPP and LGL only)'!I194</f>
        <v>0</v>
      </c>
      <c r="AA193">
        <f>Timeline!D203</f>
        <v>0</v>
      </c>
      <c r="AB193">
        <f>Timeline!H203</f>
        <v>0</v>
      </c>
      <c r="AC193" t="str">
        <f>CONCATENATE(COUNTIF(Timeline!L203:AX203,"X")," "&amp;Timeline!$H$8)</f>
        <v>0 </v>
      </c>
      <c r="AD193">
        <f>Budget!H224</f>
        <v>0</v>
      </c>
      <c r="AE193" s="208">
        <f>ROUND(Budget!K224,1)</f>
        <v>0</v>
      </c>
      <c r="AF193">
        <f>Budget!F224</f>
        <v>0</v>
      </c>
      <c r="AH193" t="s">
        <v>261</v>
      </c>
      <c r="AI193" s="207">
        <f>Budget!J224</f>
        <v>0</v>
      </c>
      <c r="AJ193" s="208">
        <f>ROUND(Budget!I224,2)</f>
        <v>0</v>
      </c>
      <c r="AN193">
        <f t="shared" si="11"/>
        <v>0</v>
      </c>
      <c r="AO193">
        <f t="shared" si="12"/>
        <v>0</v>
      </c>
      <c r="AP193">
        <f t="shared" si="13"/>
        <v>0</v>
      </c>
      <c r="AQ193">
        <f t="shared" si="14"/>
        <v>0</v>
      </c>
      <c r="AR193">
        <f t="shared" si="15"/>
        <v>0</v>
      </c>
      <c r="AS193" s="208">
        <f>Budget!L224</f>
        <v>0</v>
      </c>
      <c r="AT193" s="208">
        <f>Budget!M224</f>
        <v>0</v>
      </c>
      <c r="AU193" s="208">
        <f>Budget!N224</f>
        <v>0</v>
      </c>
      <c r="AV193" s="208">
        <f>Budget!O224</f>
        <v>0</v>
      </c>
      <c r="AW193" s="208">
        <f>Budget!P224</f>
        <v>0</v>
      </c>
      <c r="BJ193">
        <f>Budget!$F$14</f>
        <v>1</v>
      </c>
    </row>
    <row r="194" spans="11:62" ht="15">
      <c r="K194">
        <f>'Goals and Objectives'!A197</f>
        <v>0</v>
      </c>
      <c r="L194">
        <f>'Goals and Objectives'!B197</f>
        <v>0</v>
      </c>
      <c r="M194">
        <f>'Goals and Objectives'!C197</f>
        <v>0</v>
      </c>
      <c r="N194">
        <f>'Goals and Objectives'!D197</f>
        <v>0</v>
      </c>
      <c r="O194">
        <f>'Goals and Objectives'!E197</f>
        <v>0</v>
      </c>
      <c r="P194">
        <f>'Final Results and Narrative'!F196</f>
        <v>0</v>
      </c>
      <c r="Q194">
        <f>'Final Results and Narrative'!G196</f>
        <v>0</v>
      </c>
      <c r="R194">
        <f>'Referrals (PCPP and LGL only)'!A195</f>
        <v>0</v>
      </c>
      <c r="S194">
        <f>'Referrals (PCPP and LGL only)'!B195</f>
        <v>0</v>
      </c>
      <c r="T194">
        <f>'Referrals (PCPP and LGL only)'!C195</f>
        <v>0</v>
      </c>
      <c r="U194">
        <f>'Referrals (PCPP and LGL only)'!D195</f>
        <v>0</v>
      </c>
      <c r="V194">
        <f>'Referrals (PCPP and LGL only)'!E195</f>
        <v>0</v>
      </c>
      <c r="W194">
        <f>'Referrals (PCPP and LGL only)'!F195</f>
        <v>0</v>
      </c>
      <c r="X194">
        <f>'Referrals (PCPP and LGL only)'!G195</f>
        <v>0</v>
      </c>
      <c r="Y194">
        <f>'Referrals (PCPP and LGL only)'!H195</f>
        <v>0</v>
      </c>
      <c r="Z194">
        <f>'Referrals (PCPP and LGL only)'!I195</f>
        <v>0</v>
      </c>
      <c r="AA194">
        <f>Timeline!D204</f>
        <v>0</v>
      </c>
      <c r="AB194">
        <f>Timeline!H204</f>
        <v>0</v>
      </c>
      <c r="AC194" t="str">
        <f>CONCATENATE(COUNTIF(Timeline!L204:AX204,"X")," "&amp;Timeline!$H$8)</f>
        <v>0 </v>
      </c>
      <c r="AD194">
        <f>Budget!H225</f>
        <v>0</v>
      </c>
      <c r="AE194" s="208">
        <f>ROUND(Budget!K225,1)</f>
        <v>0</v>
      </c>
      <c r="AF194">
        <f>Budget!F225</f>
        <v>0</v>
      </c>
      <c r="AH194" t="s">
        <v>261</v>
      </c>
      <c r="AI194" s="207">
        <f>Budget!J225</f>
        <v>0</v>
      </c>
      <c r="AJ194" s="208">
        <f>ROUND(Budget!I225,2)</f>
        <v>0</v>
      </c>
      <c r="AN194">
        <f t="shared" si="11"/>
        <v>0</v>
      </c>
      <c r="AO194">
        <f t="shared" si="12"/>
        <v>0</v>
      </c>
      <c r="AP194">
        <f t="shared" si="13"/>
        <v>0</v>
      </c>
      <c r="AQ194">
        <f t="shared" si="14"/>
        <v>0</v>
      </c>
      <c r="AR194">
        <f t="shared" si="15"/>
        <v>0</v>
      </c>
      <c r="AS194" s="208">
        <f>Budget!L225</f>
        <v>0</v>
      </c>
      <c r="AT194" s="208">
        <f>Budget!M225</f>
        <v>0</v>
      </c>
      <c r="AU194" s="208">
        <f>Budget!N225</f>
        <v>0</v>
      </c>
      <c r="AV194" s="208">
        <f>Budget!O225</f>
        <v>0</v>
      </c>
      <c r="AW194" s="208">
        <f>Budget!P225</f>
        <v>0</v>
      </c>
      <c r="BJ194">
        <f>Budget!$F$14</f>
        <v>1</v>
      </c>
    </row>
    <row r="195" spans="11:62" ht="15">
      <c r="K195">
        <f>'Goals and Objectives'!A198</f>
        <v>0</v>
      </c>
      <c r="L195">
        <f>'Goals and Objectives'!B198</f>
        <v>0</v>
      </c>
      <c r="M195">
        <f>'Goals and Objectives'!C198</f>
        <v>0</v>
      </c>
      <c r="N195">
        <f>'Goals and Objectives'!D198</f>
        <v>0</v>
      </c>
      <c r="O195">
        <f>'Goals and Objectives'!E198</f>
        <v>0</v>
      </c>
      <c r="P195">
        <f>'Final Results and Narrative'!F197</f>
        <v>0</v>
      </c>
      <c r="Q195">
        <f>'Final Results and Narrative'!G197</f>
        <v>0</v>
      </c>
      <c r="R195">
        <f>'Referrals (PCPP and LGL only)'!A196</f>
        <v>0</v>
      </c>
      <c r="S195">
        <f>'Referrals (PCPP and LGL only)'!B196</f>
        <v>0</v>
      </c>
      <c r="T195">
        <f>'Referrals (PCPP and LGL only)'!C196</f>
        <v>0</v>
      </c>
      <c r="U195">
        <f>'Referrals (PCPP and LGL only)'!D196</f>
        <v>0</v>
      </c>
      <c r="V195">
        <f>'Referrals (PCPP and LGL only)'!E196</f>
        <v>0</v>
      </c>
      <c r="W195">
        <f>'Referrals (PCPP and LGL only)'!F196</f>
        <v>0</v>
      </c>
      <c r="X195">
        <f>'Referrals (PCPP and LGL only)'!G196</f>
        <v>0</v>
      </c>
      <c r="Y195">
        <f>'Referrals (PCPP and LGL only)'!H196</f>
        <v>0</v>
      </c>
      <c r="Z195">
        <f>'Referrals (PCPP and LGL only)'!I196</f>
        <v>0</v>
      </c>
      <c r="AA195">
        <f>Timeline!D205</f>
        <v>0</v>
      </c>
      <c r="AB195">
        <f>Timeline!H205</f>
        <v>0</v>
      </c>
      <c r="AC195" t="str">
        <f>CONCATENATE(COUNTIF(Timeline!L205:AX205,"X")," "&amp;Timeline!$H$8)</f>
        <v>0 </v>
      </c>
      <c r="AD195">
        <f>Budget!H226</f>
        <v>0</v>
      </c>
      <c r="AE195" s="208">
        <f>ROUND(Budget!K226,1)</f>
        <v>0</v>
      </c>
      <c r="AF195">
        <f>Budget!F226</f>
        <v>0</v>
      </c>
      <c r="AH195" t="s">
        <v>261</v>
      </c>
      <c r="AI195" s="207">
        <f>Budget!J226</f>
        <v>0</v>
      </c>
      <c r="AJ195" s="208">
        <f>ROUND(Budget!I226,2)</f>
        <v>0</v>
      </c>
      <c r="AN195">
        <f aca="true" t="shared" si="16" ref="AN195:AN200">AS195/$BJ195</f>
        <v>0</v>
      </c>
      <c r="AO195">
        <f aca="true" t="shared" si="17" ref="AO195:AO200">AT195/$BJ195</f>
        <v>0</v>
      </c>
      <c r="AP195">
        <f aca="true" t="shared" si="18" ref="AP195:AP200">AU195/$BJ195</f>
        <v>0</v>
      </c>
      <c r="AQ195">
        <f aca="true" t="shared" si="19" ref="AQ195:AQ200">AV195/$BJ195</f>
        <v>0</v>
      </c>
      <c r="AR195">
        <f aca="true" t="shared" si="20" ref="AR195:AR200">AW195/$BJ195</f>
        <v>0</v>
      </c>
      <c r="AS195" s="208">
        <f>Budget!L226</f>
        <v>0</v>
      </c>
      <c r="AT195" s="208">
        <f>Budget!M226</f>
        <v>0</v>
      </c>
      <c r="AU195" s="208">
        <f>Budget!N226</f>
        <v>0</v>
      </c>
      <c r="AV195" s="208">
        <f>Budget!O226</f>
        <v>0</v>
      </c>
      <c r="AW195" s="208">
        <f>Budget!P226</f>
        <v>0</v>
      </c>
      <c r="BJ195">
        <f>Budget!$F$14</f>
        <v>1</v>
      </c>
    </row>
    <row r="196" spans="11:62" ht="15">
      <c r="K196">
        <f>'Goals and Objectives'!A199</f>
        <v>0</v>
      </c>
      <c r="L196">
        <f>'Goals and Objectives'!B199</f>
        <v>0</v>
      </c>
      <c r="M196">
        <f>'Goals and Objectives'!C199</f>
        <v>0</v>
      </c>
      <c r="N196">
        <f>'Goals and Objectives'!D199</f>
        <v>0</v>
      </c>
      <c r="O196">
        <f>'Goals and Objectives'!E199</f>
        <v>0</v>
      </c>
      <c r="P196">
        <f>'Final Results and Narrative'!F198</f>
        <v>0</v>
      </c>
      <c r="Q196">
        <f>'Final Results and Narrative'!G198</f>
        <v>0</v>
      </c>
      <c r="R196">
        <f>'Referrals (PCPP and LGL only)'!A197</f>
        <v>0</v>
      </c>
      <c r="S196">
        <f>'Referrals (PCPP and LGL only)'!B197</f>
        <v>0</v>
      </c>
      <c r="T196">
        <f>'Referrals (PCPP and LGL only)'!C197</f>
        <v>0</v>
      </c>
      <c r="U196">
        <f>'Referrals (PCPP and LGL only)'!D197</f>
        <v>0</v>
      </c>
      <c r="V196">
        <f>'Referrals (PCPP and LGL only)'!E197</f>
        <v>0</v>
      </c>
      <c r="W196">
        <f>'Referrals (PCPP and LGL only)'!F197</f>
        <v>0</v>
      </c>
      <c r="X196">
        <f>'Referrals (PCPP and LGL only)'!G197</f>
        <v>0</v>
      </c>
      <c r="Y196">
        <f>'Referrals (PCPP and LGL only)'!H197</f>
        <v>0</v>
      </c>
      <c r="Z196">
        <f>'Referrals (PCPP and LGL only)'!I197</f>
        <v>0</v>
      </c>
      <c r="AA196">
        <f>Timeline!D206</f>
        <v>0</v>
      </c>
      <c r="AB196">
        <f>Timeline!H206</f>
        <v>0</v>
      </c>
      <c r="AC196" t="str">
        <f>CONCATENATE(COUNTIF(Timeline!L206:AX206,"X")," "&amp;Timeline!$H$8)</f>
        <v>0 </v>
      </c>
      <c r="AD196">
        <f>Budget!H227</f>
        <v>0</v>
      </c>
      <c r="AE196" s="208">
        <f>ROUND(Budget!K227,1)</f>
        <v>0</v>
      </c>
      <c r="AF196">
        <f>Budget!F227</f>
        <v>0</v>
      </c>
      <c r="AH196" t="s">
        <v>261</v>
      </c>
      <c r="AI196" s="207">
        <f>Budget!J227</f>
        <v>0</v>
      </c>
      <c r="AJ196" s="208">
        <f>ROUND(Budget!I227,2)</f>
        <v>0</v>
      </c>
      <c r="AN196">
        <f t="shared" si="16"/>
        <v>0</v>
      </c>
      <c r="AO196">
        <f t="shared" si="17"/>
        <v>0</v>
      </c>
      <c r="AP196">
        <f t="shared" si="18"/>
        <v>0</v>
      </c>
      <c r="AQ196">
        <f t="shared" si="19"/>
        <v>0</v>
      </c>
      <c r="AR196">
        <f t="shared" si="20"/>
        <v>0</v>
      </c>
      <c r="AS196" s="208">
        <f>Budget!L227</f>
        <v>0</v>
      </c>
      <c r="AT196" s="208">
        <f>Budget!M227</f>
        <v>0</v>
      </c>
      <c r="AU196" s="208">
        <f>Budget!N227</f>
        <v>0</v>
      </c>
      <c r="AV196" s="208">
        <f>Budget!O227</f>
        <v>0</v>
      </c>
      <c r="AW196" s="208">
        <f>Budget!P227</f>
        <v>0</v>
      </c>
      <c r="BJ196">
        <f>Budget!$F$14</f>
        <v>1</v>
      </c>
    </row>
    <row r="197" spans="11:62" ht="15">
      <c r="K197">
        <f>'Goals and Objectives'!A200</f>
        <v>0</v>
      </c>
      <c r="L197">
        <f>'Goals and Objectives'!B200</f>
        <v>0</v>
      </c>
      <c r="M197">
        <f>'Goals and Objectives'!C200</f>
        <v>0</v>
      </c>
      <c r="N197">
        <f>'Goals and Objectives'!D200</f>
        <v>0</v>
      </c>
      <c r="O197">
        <f>'Goals and Objectives'!E200</f>
        <v>0</v>
      </c>
      <c r="P197">
        <f>'Final Results and Narrative'!F199</f>
        <v>0</v>
      </c>
      <c r="Q197">
        <f>'Final Results and Narrative'!G199</f>
        <v>0</v>
      </c>
      <c r="R197">
        <f>'Referrals (PCPP and LGL only)'!A198</f>
        <v>0</v>
      </c>
      <c r="S197">
        <f>'Referrals (PCPP and LGL only)'!B198</f>
        <v>0</v>
      </c>
      <c r="T197">
        <f>'Referrals (PCPP and LGL only)'!C198</f>
        <v>0</v>
      </c>
      <c r="U197">
        <f>'Referrals (PCPP and LGL only)'!D198</f>
        <v>0</v>
      </c>
      <c r="V197">
        <f>'Referrals (PCPP and LGL only)'!E198</f>
        <v>0</v>
      </c>
      <c r="W197">
        <f>'Referrals (PCPP and LGL only)'!F198</f>
        <v>0</v>
      </c>
      <c r="X197">
        <f>'Referrals (PCPP and LGL only)'!G198</f>
        <v>0</v>
      </c>
      <c r="Y197">
        <f>'Referrals (PCPP and LGL only)'!H198</f>
        <v>0</v>
      </c>
      <c r="Z197">
        <f>'Referrals (PCPP and LGL only)'!I198</f>
        <v>0</v>
      </c>
      <c r="AA197">
        <f>Timeline!D207</f>
        <v>0</v>
      </c>
      <c r="AB197">
        <f>Timeline!H207</f>
        <v>0</v>
      </c>
      <c r="AC197" t="str">
        <f>CONCATENATE(COUNTIF(Timeline!L207:AX207,"X")," "&amp;Timeline!$H$8)</f>
        <v>0 </v>
      </c>
      <c r="AD197">
        <f>Budget!H228</f>
        <v>0</v>
      </c>
      <c r="AE197" s="208">
        <f>ROUND(Budget!K228,1)</f>
        <v>0</v>
      </c>
      <c r="AF197">
        <f>Budget!F228</f>
        <v>0</v>
      </c>
      <c r="AH197" t="s">
        <v>261</v>
      </c>
      <c r="AI197" s="207">
        <f>Budget!J228</f>
        <v>0</v>
      </c>
      <c r="AJ197" s="208">
        <f>ROUND(Budget!I228,2)</f>
        <v>0</v>
      </c>
      <c r="AN197">
        <f t="shared" si="16"/>
        <v>0</v>
      </c>
      <c r="AO197">
        <f t="shared" si="17"/>
        <v>0</v>
      </c>
      <c r="AP197">
        <f t="shared" si="18"/>
        <v>0</v>
      </c>
      <c r="AQ197">
        <f t="shared" si="19"/>
        <v>0</v>
      </c>
      <c r="AR197">
        <f t="shared" si="20"/>
        <v>0</v>
      </c>
      <c r="AS197" s="208">
        <f>Budget!L228</f>
        <v>0</v>
      </c>
      <c r="AT197" s="208">
        <f>Budget!M228</f>
        <v>0</v>
      </c>
      <c r="AU197" s="208">
        <f>Budget!N228</f>
        <v>0</v>
      </c>
      <c r="AV197" s="208">
        <f>Budget!O228</f>
        <v>0</v>
      </c>
      <c r="AW197" s="208">
        <f>Budget!P228</f>
        <v>0</v>
      </c>
      <c r="BJ197">
        <f>Budget!$F$14</f>
        <v>1</v>
      </c>
    </row>
    <row r="198" spans="11:62" ht="15">
      <c r="K198">
        <f>'Goals and Objectives'!A201</f>
        <v>0</v>
      </c>
      <c r="L198">
        <f>'Goals and Objectives'!B201</f>
        <v>0</v>
      </c>
      <c r="M198">
        <f>'Goals and Objectives'!C201</f>
        <v>0</v>
      </c>
      <c r="N198">
        <f>'Goals and Objectives'!D201</f>
        <v>0</v>
      </c>
      <c r="O198">
        <f>'Goals and Objectives'!E201</f>
        <v>0</v>
      </c>
      <c r="P198">
        <f>'Final Results and Narrative'!F200</f>
        <v>0</v>
      </c>
      <c r="Q198">
        <f>'Final Results and Narrative'!G200</f>
        <v>0</v>
      </c>
      <c r="R198">
        <f>'Referrals (PCPP and LGL only)'!A199</f>
        <v>0</v>
      </c>
      <c r="S198">
        <f>'Referrals (PCPP and LGL only)'!B199</f>
        <v>0</v>
      </c>
      <c r="T198">
        <f>'Referrals (PCPP and LGL only)'!C199</f>
        <v>0</v>
      </c>
      <c r="U198">
        <f>'Referrals (PCPP and LGL only)'!D199</f>
        <v>0</v>
      </c>
      <c r="V198">
        <f>'Referrals (PCPP and LGL only)'!E199</f>
        <v>0</v>
      </c>
      <c r="W198">
        <f>'Referrals (PCPP and LGL only)'!F199</f>
        <v>0</v>
      </c>
      <c r="X198">
        <f>'Referrals (PCPP and LGL only)'!G199</f>
        <v>0</v>
      </c>
      <c r="Y198">
        <f>'Referrals (PCPP and LGL only)'!H199</f>
        <v>0</v>
      </c>
      <c r="Z198">
        <f>'Referrals (PCPP and LGL only)'!I199</f>
        <v>0</v>
      </c>
      <c r="AA198">
        <f>Timeline!D208</f>
        <v>0</v>
      </c>
      <c r="AB198">
        <f>Timeline!H208</f>
        <v>0</v>
      </c>
      <c r="AC198" t="str">
        <f>CONCATENATE(COUNTIF(Timeline!L208:AX208,"X")," "&amp;Timeline!$H$8)</f>
        <v>0 </v>
      </c>
      <c r="AD198">
        <f>Budget!H229</f>
        <v>0</v>
      </c>
      <c r="AE198" s="208">
        <f>ROUND(Budget!K229,1)</f>
        <v>0</v>
      </c>
      <c r="AF198">
        <f>Budget!F229</f>
        <v>0</v>
      </c>
      <c r="AH198" t="s">
        <v>261</v>
      </c>
      <c r="AI198" s="207">
        <f>Budget!J229</f>
        <v>0</v>
      </c>
      <c r="AJ198" s="208">
        <f>ROUND(Budget!I229,2)</f>
        <v>0</v>
      </c>
      <c r="AN198">
        <f t="shared" si="16"/>
        <v>0</v>
      </c>
      <c r="AO198">
        <f t="shared" si="17"/>
        <v>0</v>
      </c>
      <c r="AP198">
        <f t="shared" si="18"/>
        <v>0</v>
      </c>
      <c r="AQ198">
        <f t="shared" si="19"/>
        <v>0</v>
      </c>
      <c r="AR198">
        <f t="shared" si="20"/>
        <v>0</v>
      </c>
      <c r="AS198" s="208">
        <f>Budget!L229</f>
        <v>0</v>
      </c>
      <c r="AT198" s="208">
        <f>Budget!M229</f>
        <v>0</v>
      </c>
      <c r="AU198" s="208">
        <f>Budget!N229</f>
        <v>0</v>
      </c>
      <c r="AV198" s="208">
        <f>Budget!O229</f>
        <v>0</v>
      </c>
      <c r="AW198" s="208">
        <f>Budget!P229</f>
        <v>0</v>
      </c>
      <c r="BJ198">
        <f>Budget!$F$14</f>
        <v>1</v>
      </c>
    </row>
    <row r="199" spans="11:62" ht="15">
      <c r="K199">
        <f>'Goals and Objectives'!A202</f>
        <v>0</v>
      </c>
      <c r="L199">
        <f>'Goals and Objectives'!B202</f>
        <v>0</v>
      </c>
      <c r="M199">
        <f>'Goals and Objectives'!C202</f>
        <v>0</v>
      </c>
      <c r="N199">
        <f>'Goals and Objectives'!D202</f>
        <v>0</v>
      </c>
      <c r="O199">
        <f>'Goals and Objectives'!E202</f>
        <v>0</v>
      </c>
      <c r="P199">
        <f>'Final Results and Narrative'!F201</f>
        <v>0</v>
      </c>
      <c r="Q199">
        <f>'Final Results and Narrative'!G201</f>
        <v>0</v>
      </c>
      <c r="R199">
        <f>'Referrals (PCPP and LGL only)'!A200</f>
        <v>0</v>
      </c>
      <c r="S199">
        <f>'Referrals (PCPP and LGL only)'!B200</f>
        <v>0</v>
      </c>
      <c r="T199">
        <f>'Referrals (PCPP and LGL only)'!C200</f>
        <v>0</v>
      </c>
      <c r="U199">
        <f>'Referrals (PCPP and LGL only)'!D200</f>
        <v>0</v>
      </c>
      <c r="V199">
        <f>'Referrals (PCPP and LGL only)'!E200</f>
        <v>0</v>
      </c>
      <c r="W199">
        <f>'Referrals (PCPP and LGL only)'!F200</f>
        <v>0</v>
      </c>
      <c r="X199">
        <f>'Referrals (PCPP and LGL only)'!G200</f>
        <v>0</v>
      </c>
      <c r="Y199">
        <f>'Referrals (PCPP and LGL only)'!H200</f>
        <v>0</v>
      </c>
      <c r="Z199">
        <f>'Referrals (PCPP and LGL only)'!I200</f>
        <v>0</v>
      </c>
      <c r="AA199">
        <f>Timeline!D209</f>
        <v>0</v>
      </c>
      <c r="AB199">
        <f>Timeline!H209</f>
        <v>0</v>
      </c>
      <c r="AC199" t="str">
        <f>CONCATENATE(COUNTIF(Timeline!L209:AX209,"X")," "&amp;Timeline!$H$8)</f>
        <v>0 </v>
      </c>
      <c r="AD199">
        <f>Budget!H230</f>
        <v>0</v>
      </c>
      <c r="AE199" s="208">
        <f>ROUND(Budget!K230,1)</f>
        <v>0</v>
      </c>
      <c r="AF199">
        <f>Budget!F230</f>
        <v>0</v>
      </c>
      <c r="AH199" t="s">
        <v>261</v>
      </c>
      <c r="AI199" s="207">
        <f>Budget!J230</f>
        <v>0</v>
      </c>
      <c r="AJ199" s="208">
        <f>ROUND(Budget!I230,2)</f>
        <v>0</v>
      </c>
      <c r="AN199">
        <f t="shared" si="16"/>
        <v>0</v>
      </c>
      <c r="AO199">
        <f t="shared" si="17"/>
        <v>0</v>
      </c>
      <c r="AP199">
        <f t="shared" si="18"/>
        <v>0</v>
      </c>
      <c r="AQ199">
        <f t="shared" si="19"/>
        <v>0</v>
      </c>
      <c r="AR199">
        <f t="shared" si="20"/>
        <v>0</v>
      </c>
      <c r="AS199" s="208">
        <f>Budget!L230</f>
        <v>0</v>
      </c>
      <c r="AT199" s="208">
        <f>Budget!M230</f>
        <v>0</v>
      </c>
      <c r="AU199" s="208">
        <f>Budget!N230</f>
        <v>0</v>
      </c>
      <c r="AV199" s="208">
        <f>Budget!O230</f>
        <v>0</v>
      </c>
      <c r="AW199" s="208">
        <f>Budget!P230</f>
        <v>0</v>
      </c>
      <c r="BJ199">
        <f>Budget!$F$14</f>
        <v>1</v>
      </c>
    </row>
    <row r="200" spans="11:62" ht="15">
      <c r="K200">
        <f>'Goals and Objectives'!A203</f>
        <v>0</v>
      </c>
      <c r="L200">
        <f>'Goals and Objectives'!B203</f>
        <v>0</v>
      </c>
      <c r="M200">
        <f>'Goals and Objectives'!C203</f>
        <v>0</v>
      </c>
      <c r="N200">
        <f>'Goals and Objectives'!D203</f>
        <v>0</v>
      </c>
      <c r="O200">
        <f>'Goals and Objectives'!E203</f>
        <v>0</v>
      </c>
      <c r="P200">
        <f>'Final Results and Narrative'!F202</f>
        <v>0</v>
      </c>
      <c r="Q200">
        <f>'Final Results and Narrative'!G202</f>
        <v>0</v>
      </c>
      <c r="R200">
        <f>'Referrals (PCPP and LGL only)'!A201</f>
        <v>0</v>
      </c>
      <c r="S200">
        <f>'Referrals (PCPP and LGL only)'!B201</f>
        <v>0</v>
      </c>
      <c r="T200">
        <f>'Referrals (PCPP and LGL only)'!C201</f>
        <v>0</v>
      </c>
      <c r="U200">
        <f>'Referrals (PCPP and LGL only)'!D201</f>
        <v>0</v>
      </c>
      <c r="V200">
        <f>'Referrals (PCPP and LGL only)'!E201</f>
        <v>0</v>
      </c>
      <c r="W200">
        <f>'Referrals (PCPP and LGL only)'!F201</f>
        <v>0</v>
      </c>
      <c r="X200">
        <f>'Referrals (PCPP and LGL only)'!G201</f>
        <v>0</v>
      </c>
      <c r="Y200">
        <f>'Referrals (PCPP and LGL only)'!H201</f>
        <v>0</v>
      </c>
      <c r="Z200">
        <f>'Referrals (PCPP and LGL only)'!I201</f>
        <v>0</v>
      </c>
      <c r="AA200">
        <f>Timeline!D210</f>
        <v>0</v>
      </c>
      <c r="AB200">
        <f>Timeline!H210</f>
        <v>0</v>
      </c>
      <c r="AC200" t="str">
        <f>CONCATENATE(COUNTIF(Timeline!L210:AX210,"X")," "&amp;Timeline!$H$8)</f>
        <v>0 </v>
      </c>
      <c r="AD200">
        <f>Budget!H231</f>
        <v>0</v>
      </c>
      <c r="AE200" s="208">
        <f>ROUND(Budget!K231,1)</f>
        <v>0</v>
      </c>
      <c r="AF200">
        <f>Budget!F231</f>
        <v>0</v>
      </c>
      <c r="AH200" t="s">
        <v>261</v>
      </c>
      <c r="AI200" s="207">
        <f>Budget!J231</f>
        <v>0</v>
      </c>
      <c r="AJ200" s="208">
        <f>ROUND(Budget!I231,2)</f>
        <v>0</v>
      </c>
      <c r="AN200">
        <f t="shared" si="16"/>
        <v>0</v>
      </c>
      <c r="AO200">
        <f t="shared" si="17"/>
        <v>0</v>
      </c>
      <c r="AP200">
        <f t="shared" si="18"/>
        <v>0</v>
      </c>
      <c r="AQ200">
        <f t="shared" si="19"/>
        <v>0</v>
      </c>
      <c r="AR200">
        <f t="shared" si="20"/>
        <v>0</v>
      </c>
      <c r="AS200" s="208">
        <f>Budget!L231</f>
        <v>0</v>
      </c>
      <c r="AT200" s="208">
        <f>Budget!M231</f>
        <v>0</v>
      </c>
      <c r="AU200" s="208">
        <f>Budget!N231</f>
        <v>0</v>
      </c>
      <c r="AV200" s="208">
        <f>Budget!O231</f>
        <v>0</v>
      </c>
      <c r="AW200" s="208">
        <f>Budget!P231</f>
        <v>0</v>
      </c>
      <c r="BJ200">
        <f>Budget!$F$14</f>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24997000396251678"/>
  </sheetPr>
  <dimension ref="A1:E203"/>
  <sheetViews>
    <sheetView zoomScalePageLayoutView="0" workbookViewId="0" topLeftCell="A1">
      <selection activeCell="D4" sqref="D4"/>
    </sheetView>
  </sheetViews>
  <sheetFormatPr defaultColWidth="9.140625" defaultRowHeight="15"/>
  <cols>
    <col min="1" max="1" width="6.140625" style="377" customWidth="1"/>
    <col min="2" max="2" width="37.7109375" style="13" customWidth="1"/>
    <col min="3" max="3" width="4.140625" style="1" customWidth="1"/>
    <col min="4" max="4" width="63.00390625" style="2" customWidth="1"/>
    <col min="5" max="5" width="17.421875" style="0" bestFit="1" customWidth="1"/>
    <col min="6" max="23" width="9.140625" style="378" customWidth="1"/>
  </cols>
  <sheetData>
    <row r="1" spans="1:5" ht="45.75">
      <c r="A1" s="392"/>
      <c r="B1" s="450" t="s">
        <v>561</v>
      </c>
      <c r="C1" s="450"/>
      <c r="D1" s="450"/>
      <c r="E1" s="391" t="s">
        <v>558</v>
      </c>
    </row>
    <row r="2" spans="1:5" ht="18.75">
      <c r="A2" s="393"/>
      <c r="B2" s="408" t="s">
        <v>623</v>
      </c>
      <c r="C2" s="393"/>
      <c r="D2" s="393"/>
      <c r="E2" s="393"/>
    </row>
    <row r="3" spans="1:5" ht="15">
      <c r="A3" s="393"/>
      <c r="B3" s="393"/>
      <c r="C3" s="393"/>
      <c r="D3" s="393"/>
      <c r="E3" s="393"/>
    </row>
    <row r="4" spans="1:5" ht="15">
      <c r="A4" s="393"/>
      <c r="B4" s="386" t="s">
        <v>257</v>
      </c>
      <c r="C4" s="368"/>
      <c r="D4" s="387"/>
      <c r="E4" s="230" t="str">
        <f>IF(ISBLANK(D4),"MUST COMPLETE","")</f>
        <v>MUST COMPLETE</v>
      </c>
    </row>
    <row r="5" spans="1:5" ht="15">
      <c r="A5" s="393"/>
      <c r="B5" s="394"/>
      <c r="C5" s="368"/>
      <c r="D5" s="395"/>
      <c r="E5" s="230"/>
    </row>
    <row r="6" spans="1:5" ht="15">
      <c r="A6" s="393"/>
      <c r="B6" s="386" t="s">
        <v>258</v>
      </c>
      <c r="C6" s="368"/>
      <c r="D6" s="387"/>
      <c r="E6" s="230" t="str">
        <f>IF(ISBLANK(D6),"MUST COMPLETE","")</f>
        <v>MUST COMPLETE</v>
      </c>
    </row>
    <row r="7" spans="1:5" ht="15">
      <c r="A7" s="393"/>
      <c r="B7" s="394"/>
      <c r="C7" s="368"/>
      <c r="D7" s="395"/>
      <c r="E7" s="230"/>
    </row>
    <row r="8" spans="1:5" ht="15">
      <c r="A8" s="393"/>
      <c r="B8" s="402" t="s">
        <v>259</v>
      </c>
      <c r="C8" s="368"/>
      <c r="D8" s="387"/>
      <c r="E8" s="230" t="str">
        <f>IF(ISBLANK(D8),"MUST COMPLETE","")</f>
        <v>MUST COMPLETE</v>
      </c>
    </row>
    <row r="9" spans="1:5" ht="15">
      <c r="A9" s="393"/>
      <c r="B9" s="394"/>
      <c r="C9" s="368"/>
      <c r="D9" s="395"/>
      <c r="E9" s="230"/>
    </row>
    <row r="10" spans="1:5" ht="15">
      <c r="A10" s="393"/>
      <c r="B10" s="386" t="s">
        <v>0</v>
      </c>
      <c r="C10" s="396"/>
      <c r="D10" s="387"/>
      <c r="E10" s="230" t="str">
        <f>IF(ISBLANK(D10),"MUST COMPLETE","")</f>
        <v>MUST COMPLETE</v>
      </c>
    </row>
    <row r="11" spans="1:5" ht="15">
      <c r="A11" s="393"/>
      <c r="B11" s="394"/>
      <c r="C11" s="396"/>
      <c r="D11" s="397"/>
      <c r="E11" s="230"/>
    </row>
    <row r="12" spans="1:5" ht="15">
      <c r="A12" s="393"/>
      <c r="B12" s="386" t="s">
        <v>1</v>
      </c>
      <c r="C12" s="396"/>
      <c r="D12" s="387"/>
      <c r="E12" s="230" t="str">
        <f>IF(ISBLANK(D12),"MUST COMPLETE","")</f>
        <v>MUST COMPLETE</v>
      </c>
    </row>
    <row r="13" spans="1:5" ht="15">
      <c r="A13" s="393"/>
      <c r="B13" s="394"/>
      <c r="C13" s="368"/>
      <c r="D13" s="395"/>
      <c r="E13" s="230"/>
    </row>
    <row r="14" spans="1:5" ht="15">
      <c r="A14" s="393"/>
      <c r="B14" s="386" t="s">
        <v>2</v>
      </c>
      <c r="C14" s="396"/>
      <c r="D14" s="387"/>
      <c r="E14" s="230" t="str">
        <f>IF(ISBLANK(D14),"MUST COMPLETE","")</f>
        <v>MUST COMPLETE</v>
      </c>
    </row>
    <row r="15" spans="1:5" ht="15">
      <c r="A15" s="393"/>
      <c r="B15" s="394"/>
      <c r="C15" s="396"/>
      <c r="D15" s="397"/>
      <c r="E15" s="230"/>
    </row>
    <row r="16" spans="1:5" ht="15">
      <c r="A16" s="393"/>
      <c r="B16" s="386" t="s">
        <v>532</v>
      </c>
      <c r="C16" s="396"/>
      <c r="D16" s="387"/>
      <c r="E16" s="230" t="str">
        <f>IF(ISBLANK(D16),"MUST COMPLETE","")</f>
        <v>MUST COMPLETE</v>
      </c>
    </row>
    <row r="17" spans="1:5" ht="15">
      <c r="A17" s="393"/>
      <c r="B17" s="394"/>
      <c r="C17" s="396"/>
      <c r="D17" s="397"/>
      <c r="E17" s="230"/>
    </row>
    <row r="18" spans="1:5" ht="30">
      <c r="A18" s="393"/>
      <c r="B18" s="403" t="s">
        <v>535</v>
      </c>
      <c r="C18" s="403" t="s">
        <v>534</v>
      </c>
      <c r="D18" s="397"/>
      <c r="E18" s="230"/>
    </row>
    <row r="19" spans="1:5" ht="15">
      <c r="A19" s="393"/>
      <c r="B19" s="378" t="s">
        <v>518</v>
      </c>
      <c r="C19" s="404"/>
      <c r="D19" s="445" t="s">
        <v>533</v>
      </c>
      <c r="E19" s="230"/>
    </row>
    <row r="20" spans="1:5" ht="15">
      <c r="A20" s="393"/>
      <c r="B20" s="378" t="s">
        <v>519</v>
      </c>
      <c r="C20" s="404"/>
      <c r="D20" s="445"/>
      <c r="E20" s="230"/>
    </row>
    <row r="21" spans="1:5" ht="15">
      <c r="A21" s="393"/>
      <c r="B21" s="378" t="s">
        <v>520</v>
      </c>
      <c r="C21" s="404"/>
      <c r="D21" s="445"/>
      <c r="E21" s="230"/>
    </row>
    <row r="22" spans="1:5" ht="15">
      <c r="A22" s="393"/>
      <c r="B22" s="378" t="s">
        <v>521</v>
      </c>
      <c r="C22" s="404"/>
      <c r="D22" s="445"/>
      <c r="E22" s="230"/>
    </row>
    <row r="23" spans="1:5" ht="15">
      <c r="A23" s="393"/>
      <c r="B23" s="378" t="s">
        <v>522</v>
      </c>
      <c r="C23" s="404"/>
      <c r="D23" s="445"/>
      <c r="E23" s="230"/>
    </row>
    <row r="24" spans="1:5" ht="15">
      <c r="A24" s="393"/>
      <c r="B24" s="378" t="s">
        <v>523</v>
      </c>
      <c r="C24" s="404"/>
      <c r="D24" s="445"/>
      <c r="E24" s="230"/>
    </row>
    <row r="25" spans="1:5" ht="15">
      <c r="A25" s="393"/>
      <c r="B25" s="378" t="s">
        <v>524</v>
      </c>
      <c r="C25" s="404"/>
      <c r="D25" s="445"/>
      <c r="E25" s="230"/>
    </row>
    <row r="26" spans="1:5" ht="15">
      <c r="A26" s="393"/>
      <c r="B26" s="378" t="s">
        <v>525</v>
      </c>
      <c r="C26" s="404"/>
      <c r="D26" s="445"/>
      <c r="E26" s="230"/>
    </row>
    <row r="27" spans="1:5" ht="15">
      <c r="A27" s="393"/>
      <c r="B27" s="378" t="s">
        <v>526</v>
      </c>
      <c r="C27" s="404"/>
      <c r="D27" s="445"/>
      <c r="E27" s="230"/>
    </row>
    <row r="28" spans="1:5" ht="15">
      <c r="A28" s="393"/>
      <c r="B28" s="378" t="s">
        <v>527</v>
      </c>
      <c r="C28" s="404"/>
      <c r="D28" s="445"/>
      <c r="E28" s="230"/>
    </row>
    <row r="29" spans="1:5" ht="15">
      <c r="A29" s="393"/>
      <c r="B29" s="378" t="s">
        <v>528</v>
      </c>
      <c r="C29" s="404"/>
      <c r="D29" s="445"/>
      <c r="E29" s="230"/>
    </row>
    <row r="30" spans="1:5" ht="15">
      <c r="A30" s="393"/>
      <c r="B30" s="378" t="s">
        <v>529</v>
      </c>
      <c r="C30" s="404"/>
      <c r="D30" s="445"/>
      <c r="E30" s="230"/>
    </row>
    <row r="31" spans="1:5" ht="15">
      <c r="A31" s="393"/>
      <c r="B31" s="378" t="s">
        <v>530</v>
      </c>
      <c r="C31" s="404"/>
      <c r="D31" s="445"/>
      <c r="E31" s="230"/>
    </row>
    <row r="32" spans="1:5" ht="15">
      <c r="A32" s="393"/>
      <c r="B32" s="378" t="s">
        <v>531</v>
      </c>
      <c r="C32" s="404"/>
      <c r="D32" s="445"/>
      <c r="E32" s="230"/>
    </row>
    <row r="33" spans="1:5" ht="15">
      <c r="A33" s="393"/>
      <c r="B33" s="394"/>
      <c r="C33" s="396"/>
      <c r="D33" s="395"/>
      <c r="E33" s="230"/>
    </row>
    <row r="34" spans="1:5" ht="15">
      <c r="A34" s="393"/>
      <c r="B34" s="394"/>
      <c r="C34" s="396"/>
      <c r="D34" s="397"/>
      <c r="E34" s="230"/>
    </row>
    <row r="35" spans="1:5" ht="15">
      <c r="A35" s="393"/>
      <c r="B35" s="386" t="s">
        <v>3</v>
      </c>
      <c r="C35" s="396"/>
      <c r="D35" s="387"/>
      <c r="E35" s="230" t="str">
        <f>IF(ISBLANK(D35),"MUST COMPLETE","")</f>
        <v>MUST COMPLETE</v>
      </c>
    </row>
    <row r="36" spans="1:5" ht="15">
      <c r="A36" s="393"/>
      <c r="B36" s="394"/>
      <c r="C36" s="396"/>
      <c r="D36" s="397"/>
      <c r="E36" s="230"/>
    </row>
    <row r="37" spans="1:5" ht="15">
      <c r="A37" s="393"/>
      <c r="B37" s="386" t="s">
        <v>4</v>
      </c>
      <c r="C37" s="368"/>
      <c r="D37" s="387"/>
      <c r="E37" s="230"/>
    </row>
    <row r="38" spans="1:5" ht="15">
      <c r="A38" s="393"/>
      <c r="B38" s="394"/>
      <c r="C38" s="368"/>
      <c r="D38" s="395"/>
      <c r="E38" s="230"/>
    </row>
    <row r="39" spans="1:5" ht="15">
      <c r="A39" s="393"/>
      <c r="B39" s="386" t="s">
        <v>5</v>
      </c>
      <c r="C39" s="368"/>
      <c r="D39" s="387"/>
      <c r="E39" s="230"/>
    </row>
    <row r="40" spans="1:5" ht="15">
      <c r="A40" s="393"/>
      <c r="B40" s="394"/>
      <c r="C40" s="368"/>
      <c r="D40" s="395"/>
      <c r="E40" s="230"/>
    </row>
    <row r="41" spans="1:5" ht="15">
      <c r="A41" s="393"/>
      <c r="B41" s="386" t="s">
        <v>6</v>
      </c>
      <c r="C41" s="368"/>
      <c r="D41" s="387"/>
      <c r="E41" s="230"/>
    </row>
    <row r="42" spans="1:5" ht="15">
      <c r="A42" s="393"/>
      <c r="B42" s="394"/>
      <c r="C42" s="368"/>
      <c r="D42" s="395"/>
      <c r="E42" s="230"/>
    </row>
    <row r="43" spans="1:5" ht="15">
      <c r="A43" s="393"/>
      <c r="B43" s="447" t="s">
        <v>25</v>
      </c>
      <c r="C43" s="395"/>
      <c r="D43" s="448"/>
      <c r="E43" s="230"/>
    </row>
    <row r="44" spans="1:5" ht="15">
      <c r="A44" s="393"/>
      <c r="B44" s="447"/>
      <c r="C44" s="395"/>
      <c r="D44" s="449"/>
      <c r="E44" s="230"/>
    </row>
    <row r="45" spans="1:5" ht="15">
      <c r="A45" s="393"/>
      <c r="B45" s="398"/>
      <c r="C45" s="395"/>
      <c r="D45" s="395"/>
      <c r="E45" s="230"/>
    </row>
    <row r="46" spans="1:5" ht="15">
      <c r="A46" s="393"/>
      <c r="B46" s="386" t="s">
        <v>321</v>
      </c>
      <c r="C46" s="396"/>
      <c r="D46" s="405"/>
      <c r="E46" s="230" t="str">
        <f>IF(ISBLANK(D46),"MUST COMPLETE","")</f>
        <v>MUST COMPLETE</v>
      </c>
    </row>
    <row r="47" spans="1:5" ht="15">
      <c r="A47" s="393"/>
      <c r="B47" s="394"/>
      <c r="C47" s="396"/>
      <c r="D47" s="395"/>
      <c r="E47" s="230"/>
    </row>
    <row r="48" spans="1:5" ht="15">
      <c r="A48" s="393"/>
      <c r="B48" s="386" t="s">
        <v>322</v>
      </c>
      <c r="C48" s="396"/>
      <c r="D48" s="405"/>
      <c r="E48" s="230" t="str">
        <f>IF(ISBLANK(D48),"MUST COMPLETE","")</f>
        <v>MUST COMPLETE</v>
      </c>
    </row>
    <row r="49" spans="1:5" ht="15">
      <c r="A49" s="393"/>
      <c r="B49" s="394"/>
      <c r="C49" s="368"/>
      <c r="D49" s="395"/>
      <c r="E49" s="230"/>
    </row>
    <row r="50" spans="1:5" ht="15">
      <c r="A50" s="393"/>
      <c r="B50" s="386" t="s">
        <v>8</v>
      </c>
      <c r="C50" s="396"/>
      <c r="D50" s="387"/>
      <c r="E50" s="230" t="str">
        <f>IF(ISBLANK(D50),"MUST COMPLETE","")</f>
        <v>MUST COMPLETE</v>
      </c>
    </row>
    <row r="51" spans="1:5" ht="15">
      <c r="A51" s="393"/>
      <c r="B51" s="394"/>
      <c r="C51" s="396"/>
      <c r="D51" s="395"/>
      <c r="E51" s="230"/>
    </row>
    <row r="52" spans="1:5" ht="15">
      <c r="A52" s="393"/>
      <c r="B52" s="386" t="s">
        <v>7</v>
      </c>
      <c r="C52" s="396"/>
      <c r="D52" s="387"/>
      <c r="E52" s="230" t="str">
        <f>IF(ISBLANK(D52),"MUST COMPLETE","")</f>
        <v>MUST COMPLETE</v>
      </c>
    </row>
    <row r="53" spans="1:5" ht="15">
      <c r="A53" s="393"/>
      <c r="B53" s="394"/>
      <c r="C53" s="396"/>
      <c r="D53" s="395"/>
      <c r="E53" s="230"/>
    </row>
    <row r="54" spans="1:5" ht="15">
      <c r="A54" s="393"/>
      <c r="B54" s="386" t="s">
        <v>9</v>
      </c>
      <c r="C54" s="396"/>
      <c r="D54" s="395"/>
      <c r="E54" s="230"/>
    </row>
    <row r="55" spans="1:5" ht="15">
      <c r="A55" s="393"/>
      <c r="B55" s="406" t="s">
        <v>10</v>
      </c>
      <c r="C55" s="400"/>
      <c r="D55" s="387"/>
      <c r="E55" s="230" t="str">
        <f>IF(ISBLANK(D55),"MUST COMPLETE","")</f>
        <v>MUST COMPLETE</v>
      </c>
    </row>
    <row r="56" spans="1:5" ht="15">
      <c r="A56" s="393"/>
      <c r="B56" s="406" t="s">
        <v>11</v>
      </c>
      <c r="C56" s="400"/>
      <c r="D56" s="387"/>
      <c r="E56" s="230" t="str">
        <f>IF(ISBLANK(D56),"MUST COMPLETE","")</f>
        <v>MUST COMPLETE</v>
      </c>
    </row>
    <row r="57" spans="1:5" ht="15">
      <c r="A57" s="393"/>
      <c r="B57" s="406" t="s">
        <v>12</v>
      </c>
      <c r="C57" s="400"/>
      <c r="D57" s="387"/>
      <c r="E57" s="230" t="str">
        <f>IF(ISBLANK(D57),"MUST COMPLETE","")</f>
        <v>MUST COMPLETE</v>
      </c>
    </row>
    <row r="58" spans="1:5" ht="15">
      <c r="A58" s="393"/>
      <c r="B58" s="406" t="s">
        <v>323</v>
      </c>
      <c r="C58" s="400"/>
      <c r="D58" s="405"/>
      <c r="E58" s="230" t="str">
        <f>IF(ISBLANK(D58),"MUST COMPLETE","")</f>
        <v>MUST COMPLETE</v>
      </c>
    </row>
    <row r="59" spans="1:5" ht="15">
      <c r="A59" s="393"/>
      <c r="B59" s="407" t="s">
        <v>13</v>
      </c>
      <c r="C59" s="398"/>
      <c r="D59" s="395"/>
      <c r="E59" s="230"/>
    </row>
    <row r="60" spans="1:5" ht="15">
      <c r="A60" s="393"/>
      <c r="B60" s="406" t="s">
        <v>10</v>
      </c>
      <c r="C60" s="399"/>
      <c r="D60" s="387"/>
      <c r="E60" s="230"/>
    </row>
    <row r="61" spans="1:5" ht="15">
      <c r="A61" s="393"/>
      <c r="B61" s="406" t="s">
        <v>11</v>
      </c>
      <c r="C61" s="399"/>
      <c r="D61" s="387"/>
      <c r="E61" s="230"/>
    </row>
    <row r="62" spans="1:5" ht="15">
      <c r="A62" s="393"/>
      <c r="B62" s="406" t="s">
        <v>12</v>
      </c>
      <c r="C62" s="399"/>
      <c r="D62" s="387"/>
      <c r="E62" s="230"/>
    </row>
    <row r="63" spans="1:5" ht="15">
      <c r="A63" s="393"/>
      <c r="B63" s="406" t="s">
        <v>323</v>
      </c>
      <c r="C63" s="399"/>
      <c r="D63" s="387"/>
      <c r="E63" s="230"/>
    </row>
    <row r="64" spans="1:5" ht="15">
      <c r="A64" s="393"/>
      <c r="B64" s="386" t="s">
        <v>14</v>
      </c>
      <c r="C64" s="368"/>
      <c r="D64" s="395"/>
      <c r="E64" s="230"/>
    </row>
    <row r="65" spans="1:5" ht="15">
      <c r="A65" s="393"/>
      <c r="B65" s="406" t="s">
        <v>10</v>
      </c>
      <c r="C65" s="401"/>
      <c r="D65" s="387"/>
      <c r="E65" s="230"/>
    </row>
    <row r="66" spans="1:5" ht="15">
      <c r="A66" s="393"/>
      <c r="B66" s="406" t="s">
        <v>11</v>
      </c>
      <c r="C66" s="401"/>
      <c r="D66" s="387"/>
      <c r="E66" s="230"/>
    </row>
    <row r="67" spans="1:5" ht="15">
      <c r="A67" s="393"/>
      <c r="B67" s="406" t="s">
        <v>12</v>
      </c>
      <c r="C67" s="401"/>
      <c r="D67" s="387"/>
      <c r="E67" s="230"/>
    </row>
    <row r="68" spans="1:5" ht="15">
      <c r="A68" s="393"/>
      <c r="B68" s="406" t="s">
        <v>323</v>
      </c>
      <c r="C68" s="401"/>
      <c r="D68" s="387"/>
      <c r="E68" s="230"/>
    </row>
    <row r="69" spans="1:5" ht="15">
      <c r="A69" s="393"/>
      <c r="B69" s="394"/>
      <c r="C69" s="368"/>
      <c r="D69" s="395"/>
      <c r="E69" s="230"/>
    </row>
    <row r="70" spans="1:5" ht="15">
      <c r="A70" s="393"/>
      <c r="B70" s="406" t="s">
        <v>15</v>
      </c>
      <c r="C70" s="401"/>
      <c r="D70" s="387"/>
      <c r="E70" s="230"/>
    </row>
    <row r="71" spans="1:5" ht="15">
      <c r="A71" s="393"/>
      <c r="B71" s="394"/>
      <c r="C71" s="368"/>
      <c r="D71" s="395"/>
      <c r="E71" s="230"/>
    </row>
    <row r="72" spans="1:5" ht="18.75">
      <c r="A72" s="390"/>
      <c r="B72" s="379" t="s">
        <v>611</v>
      </c>
      <c r="C72" s="380"/>
      <c r="D72" s="381"/>
      <c r="E72" s="11"/>
    </row>
    <row r="73" spans="1:5" ht="15">
      <c r="A73" s="390"/>
      <c r="B73" s="382"/>
      <c r="C73" s="380"/>
      <c r="D73" s="381"/>
      <c r="E73" s="11"/>
    </row>
    <row r="74" spans="1:5" ht="90">
      <c r="A74" s="390"/>
      <c r="B74" s="386" t="s">
        <v>610</v>
      </c>
      <c r="C74" s="384"/>
      <c r="D74" s="387"/>
      <c r="E74" s="11" t="str">
        <f>IF(ISBLANK(D74),"MUST COMPLETE","")</f>
        <v>MUST COMPLETE</v>
      </c>
    </row>
    <row r="75" spans="1:5" ht="15">
      <c r="A75" s="390"/>
      <c r="B75" s="383"/>
      <c r="C75" s="385"/>
      <c r="D75" s="381"/>
      <c r="E75" s="11"/>
    </row>
    <row r="76" spans="1:5" ht="60">
      <c r="A76" s="390"/>
      <c r="B76" s="386" t="s">
        <v>609</v>
      </c>
      <c r="C76" s="384"/>
      <c r="D76" s="387"/>
      <c r="E76" s="11" t="str">
        <f>IF(ISBLANK(D76),"MUST COMPLETE","")</f>
        <v>MUST COMPLETE</v>
      </c>
    </row>
    <row r="77" spans="1:5" ht="15">
      <c r="A77" s="390"/>
      <c r="B77" s="383"/>
      <c r="C77" s="385"/>
      <c r="D77" s="381"/>
      <c r="E77" s="11"/>
    </row>
    <row r="78" spans="1:5" ht="90">
      <c r="A78" s="390"/>
      <c r="B78" s="386" t="s">
        <v>608</v>
      </c>
      <c r="C78" s="384"/>
      <c r="D78" s="387"/>
      <c r="E78" s="11" t="str">
        <f>IF(ISBLANK(D78),"MUST COMPLETE","")</f>
        <v>MUST COMPLETE</v>
      </c>
    </row>
    <row r="79" spans="1:5" ht="15">
      <c r="A79" s="390"/>
      <c r="B79" s="383"/>
      <c r="C79" s="385"/>
      <c r="D79" s="381"/>
      <c r="E79" s="11"/>
    </row>
    <row r="80" spans="1:5" ht="45">
      <c r="A80" s="390"/>
      <c r="B80" s="386" t="s">
        <v>607</v>
      </c>
      <c r="C80" s="385"/>
      <c r="D80" s="387"/>
      <c r="E80" s="11" t="str">
        <f>IF(ISBLANK(D80),"MUST COMPLETE","")</f>
        <v>MUST COMPLETE</v>
      </c>
    </row>
    <row r="81" spans="1:5" ht="15">
      <c r="A81" s="390"/>
      <c r="B81" s="383"/>
      <c r="C81" s="385"/>
      <c r="D81" s="381"/>
      <c r="E81" s="11"/>
    </row>
    <row r="82" spans="1:5" ht="90">
      <c r="A82" s="390"/>
      <c r="B82" s="386" t="s">
        <v>606</v>
      </c>
      <c r="C82" s="385"/>
      <c r="D82" s="387"/>
      <c r="E82" s="11" t="str">
        <f>IF(ISBLANK(D82),"MUST COMPLETE","")</f>
        <v>MUST COMPLETE</v>
      </c>
    </row>
    <row r="83" spans="1:5" ht="15">
      <c r="A83" s="390"/>
      <c r="B83" s="383"/>
      <c r="C83" s="385"/>
      <c r="D83" s="381"/>
      <c r="E83" s="11"/>
    </row>
    <row r="84" spans="1:5" ht="60">
      <c r="A84" s="390"/>
      <c r="B84" s="388" t="s">
        <v>604</v>
      </c>
      <c r="C84" s="384"/>
      <c r="D84" s="389"/>
      <c r="E84" s="11" t="str">
        <f>IF(ISBLANK(D84),"MUST COMPLETE","")</f>
        <v>MUST COMPLETE</v>
      </c>
    </row>
    <row r="85" spans="1:5" ht="15">
      <c r="A85" s="390"/>
      <c r="B85" s="383"/>
      <c r="C85" s="385"/>
      <c r="D85" s="381"/>
      <c r="E85" s="11"/>
    </row>
    <row r="86" spans="1:5" ht="105">
      <c r="A86" s="390"/>
      <c r="B86" s="386" t="s">
        <v>605</v>
      </c>
      <c r="C86" s="384"/>
      <c r="D86" s="387"/>
      <c r="E86" s="11" t="str">
        <f>IF(ISBLANK(D86),"MUST COMPLETE","")</f>
        <v>MUST COMPLETE</v>
      </c>
    </row>
    <row r="87" spans="1:5" ht="15">
      <c r="A87" s="390"/>
      <c r="B87" s="383"/>
      <c r="C87" s="385"/>
      <c r="D87" s="381"/>
      <c r="E87" s="11"/>
    </row>
    <row r="88" spans="1:5" ht="18.75">
      <c r="A88" s="415"/>
      <c r="B88" s="416" t="s">
        <v>18</v>
      </c>
      <c r="C88" s="417"/>
      <c r="D88" s="418"/>
      <c r="E88" s="419"/>
    </row>
    <row r="89" spans="1:5" ht="15">
      <c r="A89" s="415"/>
      <c r="B89" s="420"/>
      <c r="C89" s="421"/>
      <c r="D89" s="422"/>
      <c r="E89" s="419"/>
    </row>
    <row r="90" spans="1:5" ht="15">
      <c r="A90" s="415"/>
      <c r="B90" s="386" t="s">
        <v>19</v>
      </c>
      <c r="C90" s="423"/>
      <c r="D90" s="448"/>
      <c r="E90" s="419" t="str">
        <f>IF(ISBLANK(D90),"MUST COMPLETE","")</f>
        <v>MUST COMPLETE</v>
      </c>
    </row>
    <row r="91" spans="1:5" ht="60">
      <c r="A91" s="415"/>
      <c r="B91" s="386" t="s">
        <v>20</v>
      </c>
      <c r="C91" s="421"/>
      <c r="D91" s="449"/>
      <c r="E91" s="419"/>
    </row>
    <row r="92" spans="1:5" ht="15">
      <c r="A92" s="415"/>
      <c r="B92" s="420"/>
      <c r="C92" s="421"/>
      <c r="D92" s="422"/>
      <c r="E92" s="419"/>
    </row>
    <row r="93" spans="1:5" ht="15">
      <c r="A93" s="415"/>
      <c r="B93" s="386" t="s">
        <v>21</v>
      </c>
      <c r="C93" s="423"/>
      <c r="D93" s="448"/>
      <c r="E93" s="419" t="str">
        <f>IF(ISBLANK(D93),"MUST COMPLETE","")</f>
        <v>MUST COMPLETE</v>
      </c>
    </row>
    <row r="94" spans="1:5" ht="90">
      <c r="A94" s="415"/>
      <c r="B94" s="386" t="s">
        <v>22</v>
      </c>
      <c r="C94" s="421"/>
      <c r="D94" s="449"/>
      <c r="E94" s="419"/>
    </row>
    <row r="95" spans="1:5" ht="15">
      <c r="A95" s="415"/>
      <c r="B95" s="420"/>
      <c r="C95" s="421"/>
      <c r="D95" s="422"/>
      <c r="E95" s="419"/>
    </row>
    <row r="96" spans="1:5" ht="15">
      <c r="A96" s="415"/>
      <c r="B96" s="386" t="s">
        <v>23</v>
      </c>
      <c r="C96" s="423"/>
      <c r="D96" s="448"/>
      <c r="E96" s="419" t="str">
        <f>IF(ISBLANK(D96),"MUST COMPLETE","")</f>
        <v>MUST COMPLETE</v>
      </c>
    </row>
    <row r="97" spans="1:5" ht="90">
      <c r="A97" s="415"/>
      <c r="B97" s="386" t="s">
        <v>24</v>
      </c>
      <c r="C97" s="421"/>
      <c r="D97" s="449"/>
      <c r="E97" s="419"/>
    </row>
    <row r="98" spans="1:5" ht="15">
      <c r="A98" s="415"/>
      <c r="B98" s="420"/>
      <c r="C98" s="421"/>
      <c r="D98" s="422"/>
      <c r="E98" s="419"/>
    </row>
    <row r="99" spans="1:5" ht="18.75">
      <c r="A99" s="409"/>
      <c r="B99" s="410" t="s">
        <v>26</v>
      </c>
      <c r="C99" s="413"/>
      <c r="D99" s="414"/>
      <c r="E99" s="411"/>
    </row>
    <row r="100" spans="1:5" ht="74.25" customHeight="1">
      <c r="A100" s="409"/>
      <c r="B100" s="446" t="s">
        <v>27</v>
      </c>
      <c r="C100" s="446"/>
      <c r="D100" s="446"/>
      <c r="E100" s="411"/>
    </row>
    <row r="101" spans="1:5" ht="79.5" customHeight="1">
      <c r="A101" s="409"/>
      <c r="B101" s="446" t="s">
        <v>28</v>
      </c>
      <c r="C101" s="446"/>
      <c r="D101" s="446"/>
      <c r="E101" s="411"/>
    </row>
    <row r="102" spans="1:5" ht="55.5" customHeight="1">
      <c r="A102" s="409"/>
      <c r="B102" s="446" t="s">
        <v>29</v>
      </c>
      <c r="C102" s="446"/>
      <c r="D102" s="446"/>
      <c r="E102" s="411"/>
    </row>
    <row r="103" spans="1:5" ht="32.25" customHeight="1">
      <c r="A103" s="409"/>
      <c r="B103" s="446" t="s">
        <v>30</v>
      </c>
      <c r="C103" s="446"/>
      <c r="D103" s="446"/>
      <c r="E103" s="411"/>
    </row>
    <row r="104" spans="1:5" ht="15">
      <c r="A104" s="409"/>
      <c r="B104" s="412"/>
      <c r="C104" s="413"/>
      <c r="D104" s="414"/>
      <c r="E104" s="411"/>
    </row>
    <row r="105" spans="1:5" ht="15">
      <c r="A105" s="409"/>
      <c r="B105" s="412"/>
      <c r="C105" s="413"/>
      <c r="D105" s="414"/>
      <c r="E105" s="411"/>
    </row>
    <row r="106" spans="1:5" ht="15">
      <c r="A106" s="409"/>
      <c r="B106" s="430" t="s">
        <v>31</v>
      </c>
      <c r="C106" s="424"/>
      <c r="D106" s="387"/>
      <c r="E106" s="411">
        <f>IF(AND(OR($D$10="Small Project Assistance (SPA)",$D$10="Feed the Future (FTF)"),ISBLANK(D106)),"MUST COMPLETE","")</f>
      </c>
    </row>
    <row r="107" spans="1:5" ht="15">
      <c r="A107" s="409"/>
      <c r="B107" s="412"/>
      <c r="C107" s="413"/>
      <c r="D107" s="414"/>
      <c r="E107" s="411"/>
    </row>
    <row r="108" spans="1:5" ht="15">
      <c r="A108" s="409"/>
      <c r="B108" s="386" t="s">
        <v>32</v>
      </c>
      <c r="C108" s="413"/>
      <c r="D108" s="387"/>
      <c r="E108" s="411">
        <f>IF(AND(OR($D$10="Small Project Assistance (SPA)",$D$10="Feed the Future (FTF)"),ISBLANK(D108)),"MUST COMPLETE","")</f>
      </c>
    </row>
    <row r="109" spans="1:5" ht="15">
      <c r="A109" s="409"/>
      <c r="B109" s="412"/>
      <c r="C109" s="413"/>
      <c r="D109" s="414"/>
      <c r="E109" s="411"/>
    </row>
    <row r="110" spans="1:5" ht="15">
      <c r="A110" s="409"/>
      <c r="B110" s="386" t="s">
        <v>33</v>
      </c>
      <c r="C110" s="413"/>
      <c r="D110" s="387"/>
      <c r="E110" s="411">
        <f>IF(AND(OR($D$10="Small Project Assistance (SPA)",$D$10="Feed the Future (FTF)"),ISBLANK(D110)),"MUST COMPLETE","")</f>
      </c>
    </row>
    <row r="111" spans="1:5" ht="15">
      <c r="A111" s="409"/>
      <c r="B111" s="412"/>
      <c r="C111" s="413"/>
      <c r="D111" s="414"/>
      <c r="E111" s="411"/>
    </row>
    <row r="112" spans="1:5" ht="135">
      <c r="A112" s="409"/>
      <c r="B112" s="431" t="s">
        <v>34</v>
      </c>
      <c r="C112" s="425"/>
      <c r="D112" s="414"/>
      <c r="E112" s="411"/>
    </row>
    <row r="113" spans="1:5" ht="15">
      <c r="A113" s="409"/>
      <c r="B113" s="426"/>
      <c r="C113" s="425"/>
      <c r="D113" s="414"/>
      <c r="E113" s="411"/>
    </row>
    <row r="114" spans="1:5" ht="15">
      <c r="A114" s="409"/>
      <c r="B114" s="412"/>
      <c r="C114" s="427"/>
      <c r="D114" s="433" t="s">
        <v>35</v>
      </c>
      <c r="E114" s="411"/>
    </row>
    <row r="115" spans="1:5" ht="15">
      <c r="A115" s="409"/>
      <c r="B115" s="412"/>
      <c r="C115" s="432"/>
      <c r="D115" s="434" t="s">
        <v>36</v>
      </c>
      <c r="E115" s="428">
        <f>IF(AND(OR($D$10="Small Project Assistance (SPA)",$D$10="Feed the Future (FTF)"),ISBLANK(C115)),"MUST COMPLETE","")</f>
      </c>
    </row>
    <row r="116" spans="1:5" ht="15">
      <c r="A116" s="409"/>
      <c r="B116" s="412"/>
      <c r="C116" s="432"/>
      <c r="D116" s="434" t="s">
        <v>37</v>
      </c>
      <c r="E116" s="428">
        <f>IF(AND(OR($D$10="Small Project Assistance (SPA)",$D$10="Feed the Future (FTF)"),ISBLANK(C116)),"MUST COMPLETE","")</f>
      </c>
    </row>
    <row r="117" spans="1:5" ht="15">
      <c r="A117" s="409"/>
      <c r="B117" s="412"/>
      <c r="C117" s="432"/>
      <c r="D117" s="434" t="s">
        <v>38</v>
      </c>
      <c r="E117" s="428">
        <f>IF(AND(OR($D$10="Small Project Assistance (SPA)",$D$10="Feed the Future (FTF)"),ISBLANK(C117)),"MUST COMPLETE","")</f>
      </c>
    </row>
    <row r="118" spans="1:5" ht="24.75">
      <c r="A118" s="409"/>
      <c r="B118" s="412"/>
      <c r="C118" s="432"/>
      <c r="D118" s="434" t="s">
        <v>39</v>
      </c>
      <c r="E118" s="428">
        <f>IF(AND(OR($D$10="Small Project Assistance (SPA)",$D$10="Feed the Future (FTF)"),ISBLANK(C118)),"MUST COMPLETE","")</f>
      </c>
    </row>
    <row r="119" spans="1:5" ht="15">
      <c r="A119" s="409"/>
      <c r="B119" s="412"/>
      <c r="C119" s="432"/>
      <c r="D119" s="434" t="s">
        <v>40</v>
      </c>
      <c r="E119" s="428">
        <f>IF(AND(OR($D$10="Small Project Assistance (SPA)",$D$10="Feed the Future (FTF)"),ISBLANK(C119)),"MUST COMPLETE","")</f>
      </c>
    </row>
    <row r="120" spans="1:5" ht="15">
      <c r="A120" s="409"/>
      <c r="B120" s="412"/>
      <c r="C120" s="413"/>
      <c r="D120" s="412"/>
      <c r="E120" s="428"/>
    </row>
    <row r="121" spans="1:5" ht="15">
      <c r="A121" s="409"/>
      <c r="B121" s="412"/>
      <c r="C121" s="427"/>
      <c r="D121" s="433" t="s">
        <v>41</v>
      </c>
      <c r="E121" s="428"/>
    </row>
    <row r="122" spans="1:5" ht="15">
      <c r="A122" s="409"/>
      <c r="B122" s="412"/>
      <c r="C122" s="432"/>
      <c r="D122" s="434" t="s">
        <v>42</v>
      </c>
      <c r="E122" s="428">
        <f>IF(AND(OR($D$10="Small Project Assistance (SPA)",$D$10="Feed the Future (FTF)"),ISBLANK(C122)),"MUST COMPLETE","")</f>
      </c>
    </row>
    <row r="123" spans="1:5" ht="15">
      <c r="A123" s="409"/>
      <c r="B123" s="412"/>
      <c r="C123" s="432"/>
      <c r="D123" s="434" t="s">
        <v>43</v>
      </c>
      <c r="E123" s="428">
        <f>IF(AND(OR($D$10="Small Project Assistance (SPA)",$D$10="Feed the Future (FTF)"),ISBLANK(C123)),"MUST COMPLETE","")</f>
      </c>
    </row>
    <row r="124" spans="1:5" ht="15">
      <c r="A124" s="409"/>
      <c r="B124" s="412"/>
      <c r="C124" s="432"/>
      <c r="D124" s="434" t="s">
        <v>44</v>
      </c>
      <c r="E124" s="428">
        <f>IF(AND(OR($D$10="Small Project Assistance (SPA)",$D$10="Feed the Future (FTF)"),ISBLANK(C124)),"MUST COMPLETE","")</f>
      </c>
    </row>
    <row r="125" spans="1:5" ht="15">
      <c r="A125" s="409"/>
      <c r="B125" s="412"/>
      <c r="C125" s="413"/>
      <c r="D125" s="412"/>
      <c r="E125" s="428"/>
    </row>
    <row r="126" spans="1:5" ht="15">
      <c r="A126" s="409"/>
      <c r="B126" s="412"/>
      <c r="C126" s="427"/>
      <c r="D126" s="433" t="s">
        <v>45</v>
      </c>
      <c r="E126" s="428"/>
    </row>
    <row r="127" spans="1:5" ht="15">
      <c r="A127" s="409"/>
      <c r="B127" s="412"/>
      <c r="C127" s="432"/>
      <c r="D127" s="434" t="s">
        <v>46</v>
      </c>
      <c r="E127" s="428">
        <f>IF(AND(OR($D$10="Small Project Assistance (SPA)",$D$10="Feed the Future (FTF)"),ISBLANK(C127)),"MUST COMPLETE","")</f>
      </c>
    </row>
    <row r="128" spans="1:5" ht="15">
      <c r="A128" s="409"/>
      <c r="B128" s="412"/>
      <c r="C128" s="432"/>
      <c r="D128" s="434" t="s">
        <v>47</v>
      </c>
      <c r="E128" s="428">
        <f>IF(AND(OR($D$10="Small Project Assistance (SPA)",$D$10="Feed the Future (FTF)"),ISBLANK(C128)),"MUST COMPLETE","")</f>
      </c>
    </row>
    <row r="129" spans="1:5" ht="15">
      <c r="A129" s="409"/>
      <c r="B129" s="412"/>
      <c r="C129" s="432"/>
      <c r="D129" s="434" t="s">
        <v>48</v>
      </c>
      <c r="E129" s="428">
        <f>IF(AND(OR($D$10="Small Project Assistance (SPA)",$D$10="Feed the Future (FTF)"),ISBLANK(C129)),"MUST COMPLETE","")</f>
      </c>
    </row>
    <row r="130" spans="1:5" ht="15">
      <c r="A130" s="409"/>
      <c r="B130" s="412"/>
      <c r="C130" s="413"/>
      <c r="D130" s="412"/>
      <c r="E130" s="428"/>
    </row>
    <row r="131" spans="1:5" ht="15">
      <c r="A131" s="409"/>
      <c r="B131" s="412"/>
      <c r="C131" s="427"/>
      <c r="D131" s="433" t="s">
        <v>49</v>
      </c>
      <c r="E131" s="428"/>
    </row>
    <row r="132" spans="1:5" ht="24.75">
      <c r="A132" s="409"/>
      <c r="B132" s="412"/>
      <c r="C132" s="432"/>
      <c r="D132" s="434" t="s">
        <v>50</v>
      </c>
      <c r="E132" s="428">
        <f aca="true" t="shared" si="0" ref="E132:E137">IF(AND(OR($D$10="Small Project Assistance (SPA)",$D$10="Feed the Future (FTF)"),ISBLANK(C132)),"MUST COMPLETE","")</f>
      </c>
    </row>
    <row r="133" spans="1:5" ht="24.75">
      <c r="A133" s="409"/>
      <c r="B133" s="412"/>
      <c r="C133" s="432"/>
      <c r="D133" s="434" t="s">
        <v>51</v>
      </c>
      <c r="E133" s="428">
        <f t="shared" si="0"/>
      </c>
    </row>
    <row r="134" spans="1:5" ht="15">
      <c r="A134" s="409"/>
      <c r="B134" s="412"/>
      <c r="C134" s="432"/>
      <c r="D134" s="434" t="s">
        <v>52</v>
      </c>
      <c r="E134" s="428">
        <f t="shared" si="0"/>
      </c>
    </row>
    <row r="135" spans="1:5" ht="15">
      <c r="A135" s="409"/>
      <c r="B135" s="412"/>
      <c r="C135" s="432"/>
      <c r="D135" s="434" t="s">
        <v>53</v>
      </c>
      <c r="E135" s="428">
        <f t="shared" si="0"/>
      </c>
    </row>
    <row r="136" spans="1:5" ht="15">
      <c r="A136" s="409"/>
      <c r="B136" s="412"/>
      <c r="C136" s="432"/>
      <c r="D136" s="434" t="s">
        <v>54</v>
      </c>
      <c r="E136" s="428">
        <f t="shared" si="0"/>
      </c>
    </row>
    <row r="137" spans="1:5" ht="15">
      <c r="A137" s="409"/>
      <c r="B137" s="412"/>
      <c r="C137" s="432"/>
      <c r="D137" s="434" t="s">
        <v>55</v>
      </c>
      <c r="E137" s="428">
        <f t="shared" si="0"/>
      </c>
    </row>
    <row r="138" spans="1:5" ht="15">
      <c r="A138" s="409"/>
      <c r="B138" s="412"/>
      <c r="C138" s="413"/>
      <c r="D138" s="412"/>
      <c r="E138" s="428"/>
    </row>
    <row r="139" spans="1:5" ht="15">
      <c r="A139" s="409"/>
      <c r="B139" s="412"/>
      <c r="C139" s="427"/>
      <c r="D139" s="433" t="s">
        <v>56</v>
      </c>
      <c r="E139" s="428"/>
    </row>
    <row r="140" spans="1:5" ht="15">
      <c r="A140" s="409"/>
      <c r="B140" s="412"/>
      <c r="C140" s="432"/>
      <c r="D140" s="434" t="s">
        <v>57</v>
      </c>
      <c r="E140" s="428">
        <f>IF(AND(OR($D$10="Small Project Assistance (SPA)",$D$10="Feed the Future (FTF)"),ISBLANK(C140)),"MUST COMPLETE","")</f>
      </c>
    </row>
    <row r="141" spans="1:5" ht="15">
      <c r="A141" s="409"/>
      <c r="B141" s="412"/>
      <c r="C141" s="432"/>
      <c r="D141" s="434" t="s">
        <v>58</v>
      </c>
      <c r="E141" s="428">
        <f>IF(AND(OR($D$10="Small Project Assistance (SPA)",$D$10="Feed the Future (FTF)"),ISBLANK(C141)),"MUST COMPLETE","")</f>
      </c>
    </row>
    <row r="142" spans="1:5" ht="15">
      <c r="A142" s="409"/>
      <c r="B142" s="412"/>
      <c r="C142" s="432"/>
      <c r="D142" s="434" t="s">
        <v>59</v>
      </c>
      <c r="E142" s="428">
        <f>IF(AND(OR($D$10="Small Project Assistance (SPA)",$D$10="Feed the Future (FTF)"),ISBLANK(C142)),"MUST COMPLETE","")</f>
      </c>
    </row>
    <row r="143" spans="1:5" ht="15">
      <c r="A143" s="409"/>
      <c r="B143" s="412"/>
      <c r="C143" s="432"/>
      <c r="D143" s="434" t="s">
        <v>60</v>
      </c>
      <c r="E143" s="428">
        <f>IF(AND(OR($D$10="Small Project Assistance (SPA)",$D$10="Feed the Future (FTF)"),ISBLANK(C143)),"MUST COMPLETE","")</f>
      </c>
    </row>
    <row r="144" spans="1:5" ht="15">
      <c r="A144" s="409"/>
      <c r="B144" s="412"/>
      <c r="C144" s="413"/>
      <c r="D144" s="412"/>
      <c r="E144" s="428"/>
    </row>
    <row r="145" spans="1:5" ht="15">
      <c r="A145" s="409"/>
      <c r="B145" s="412"/>
      <c r="C145" s="427"/>
      <c r="D145" s="433" t="s">
        <v>61</v>
      </c>
      <c r="E145" s="428"/>
    </row>
    <row r="146" spans="1:5" ht="24.75">
      <c r="A146" s="409"/>
      <c r="B146" s="412"/>
      <c r="C146" s="432"/>
      <c r="D146" s="434" t="s">
        <v>62</v>
      </c>
      <c r="E146" s="428">
        <f>IF(AND(OR($D$10="Small Project Assistance (SPA)",$D$10="Feed the Future (FTF)"),ISBLANK(C146)),"MUST COMPLETE","")</f>
      </c>
    </row>
    <row r="147" spans="1:5" ht="15">
      <c r="A147" s="409"/>
      <c r="B147" s="412"/>
      <c r="C147" s="432"/>
      <c r="D147" s="434" t="s">
        <v>63</v>
      </c>
      <c r="E147" s="428">
        <f>IF(AND(OR($D$10="Small Project Assistance (SPA)",$D$10="Feed the Future (FTF)"),ISBLANK(C147)),"MUST COMPLETE","")</f>
      </c>
    </row>
    <row r="148" spans="1:5" ht="15">
      <c r="A148" s="409"/>
      <c r="B148" s="412"/>
      <c r="C148" s="413"/>
      <c r="D148" s="412"/>
      <c r="E148" s="428"/>
    </row>
    <row r="149" spans="1:5" ht="15">
      <c r="A149" s="409"/>
      <c r="B149" s="412"/>
      <c r="C149" s="427"/>
      <c r="D149" s="433" t="s">
        <v>64</v>
      </c>
      <c r="E149" s="428"/>
    </row>
    <row r="150" spans="1:5" ht="15">
      <c r="A150" s="409"/>
      <c r="B150" s="412"/>
      <c r="C150" s="432"/>
      <c r="D150" s="434" t="s">
        <v>65</v>
      </c>
      <c r="E150" s="428">
        <f>IF(AND(OR($D$10="Small Project Assistance (SPA)",$D$10="Feed the Future (FTF)"),ISBLANK(C150)),"MUST COMPLETE","")</f>
      </c>
    </row>
    <row r="151" spans="1:5" ht="15">
      <c r="A151" s="409"/>
      <c r="B151" s="412"/>
      <c r="C151" s="432"/>
      <c r="D151" s="434" t="s">
        <v>66</v>
      </c>
      <c r="E151" s="428">
        <f>IF(AND(OR($D$10="Small Project Assistance (SPA)",$D$10="Feed the Future (FTF)"),ISBLANK(C151)),"MUST COMPLETE","")</f>
      </c>
    </row>
    <row r="152" spans="1:5" ht="15">
      <c r="A152" s="409"/>
      <c r="B152" s="412"/>
      <c r="C152" s="432"/>
      <c r="D152" s="434" t="s">
        <v>67</v>
      </c>
      <c r="E152" s="428">
        <f>IF(AND(OR($D$10="Small Project Assistance (SPA)",$D$10="Feed the Future (FTF)"),ISBLANK(C152)),"MUST COMPLETE","")</f>
      </c>
    </row>
    <row r="153" spans="1:5" ht="15">
      <c r="A153" s="409"/>
      <c r="B153" s="412"/>
      <c r="C153" s="413"/>
      <c r="D153" s="412"/>
      <c r="E153" s="428"/>
    </row>
    <row r="154" spans="1:5" ht="15">
      <c r="A154" s="409"/>
      <c r="B154" s="412"/>
      <c r="C154" s="427"/>
      <c r="D154" s="433" t="s">
        <v>68</v>
      </c>
      <c r="E154" s="428"/>
    </row>
    <row r="155" spans="1:5" ht="15">
      <c r="A155" s="409"/>
      <c r="B155" s="412"/>
      <c r="C155" s="432"/>
      <c r="D155" s="434" t="s">
        <v>69</v>
      </c>
      <c r="E155" s="428">
        <f aca="true" t="shared" si="1" ref="E155:E162">IF(AND(OR($D$10="Small Project Assistance (SPA)",$D$10="Feed the Future (FTF)"),ISBLANK(C155)),"MUST COMPLETE","")</f>
      </c>
    </row>
    <row r="156" spans="1:5" ht="15">
      <c r="A156" s="409"/>
      <c r="B156" s="412"/>
      <c r="C156" s="432"/>
      <c r="D156" s="434" t="s">
        <v>70</v>
      </c>
      <c r="E156" s="428">
        <f t="shared" si="1"/>
      </c>
    </row>
    <row r="157" spans="1:5" ht="15">
      <c r="A157" s="409"/>
      <c r="B157" s="412"/>
      <c r="C157" s="432"/>
      <c r="D157" s="434" t="s">
        <v>71</v>
      </c>
      <c r="E157" s="428">
        <f t="shared" si="1"/>
      </c>
    </row>
    <row r="158" spans="1:5" ht="15">
      <c r="A158" s="409"/>
      <c r="B158" s="412"/>
      <c r="C158" s="432"/>
      <c r="D158" s="434" t="s">
        <v>72</v>
      </c>
      <c r="E158" s="428">
        <f t="shared" si="1"/>
      </c>
    </row>
    <row r="159" spans="1:5" ht="15">
      <c r="A159" s="409"/>
      <c r="B159" s="412"/>
      <c r="C159" s="432"/>
      <c r="D159" s="434" t="s">
        <v>73</v>
      </c>
      <c r="E159" s="428">
        <f t="shared" si="1"/>
      </c>
    </row>
    <row r="160" spans="1:5" ht="24.75">
      <c r="A160" s="409"/>
      <c r="B160" s="412"/>
      <c r="C160" s="432"/>
      <c r="D160" s="434" t="s">
        <v>74</v>
      </c>
      <c r="E160" s="428">
        <f t="shared" si="1"/>
      </c>
    </row>
    <row r="161" spans="1:5" ht="15">
      <c r="A161" s="409"/>
      <c r="B161" s="412"/>
      <c r="C161" s="432"/>
      <c r="D161" s="434" t="s">
        <v>75</v>
      </c>
      <c r="E161" s="428">
        <f t="shared" si="1"/>
      </c>
    </row>
    <row r="162" spans="1:5" ht="15">
      <c r="A162" s="409"/>
      <c r="B162" s="412"/>
      <c r="C162" s="432"/>
      <c r="D162" s="434" t="s">
        <v>76</v>
      </c>
      <c r="E162" s="428">
        <f t="shared" si="1"/>
      </c>
    </row>
    <row r="163" spans="1:5" ht="15">
      <c r="A163" s="409"/>
      <c r="B163" s="412"/>
      <c r="C163" s="413"/>
      <c r="D163" s="412"/>
      <c r="E163" s="428"/>
    </row>
    <row r="164" spans="1:5" ht="15">
      <c r="A164" s="409"/>
      <c r="B164" s="412"/>
      <c r="C164" s="427"/>
      <c r="D164" s="433" t="s">
        <v>77</v>
      </c>
      <c r="E164" s="428"/>
    </row>
    <row r="165" spans="1:5" ht="15">
      <c r="A165" s="409"/>
      <c r="B165" s="412"/>
      <c r="C165" s="432"/>
      <c r="D165" s="434" t="s">
        <v>78</v>
      </c>
      <c r="E165" s="428">
        <f>IF(AND(OR($D$10="Small Project Assistance (SPA)",$D$10="Feed the Future (FTF)"),ISBLANK(C165)),"MUST COMPLETE","")</f>
      </c>
    </row>
    <row r="166" spans="1:5" ht="15">
      <c r="A166" s="409"/>
      <c r="B166" s="412"/>
      <c r="C166" s="432"/>
      <c r="D166" s="434" t="s">
        <v>79</v>
      </c>
      <c r="E166" s="428">
        <f>IF(AND(OR($D$10="Small Project Assistance (SPA)",$D$10="Feed the Future (FTF)"),ISBLANK(C166)),"MUST COMPLETE","")</f>
      </c>
    </row>
    <row r="167" spans="1:5" ht="24.75">
      <c r="A167" s="409"/>
      <c r="B167" s="412"/>
      <c r="C167" s="432"/>
      <c r="D167" s="434" t="s">
        <v>80</v>
      </c>
      <c r="E167" s="428">
        <f>IF(AND(OR($D$10="Small Project Assistance (SPA)",$D$10="Feed the Future (FTF)"),ISBLANK(C167)),"MUST COMPLETE","")</f>
      </c>
    </row>
    <row r="168" spans="1:5" ht="15">
      <c r="A168" s="409"/>
      <c r="B168" s="412"/>
      <c r="C168" s="413"/>
      <c r="D168" s="412"/>
      <c r="E168" s="428"/>
    </row>
    <row r="169" spans="1:5" ht="15">
      <c r="A169" s="409"/>
      <c r="B169" s="412"/>
      <c r="C169" s="427"/>
      <c r="D169" s="433" t="s">
        <v>81</v>
      </c>
      <c r="E169" s="428"/>
    </row>
    <row r="170" spans="1:5" ht="15" customHeight="1">
      <c r="A170" s="409"/>
      <c r="B170" s="412"/>
      <c r="C170" s="432"/>
      <c r="D170" s="434" t="s">
        <v>82</v>
      </c>
      <c r="E170" s="428">
        <f>IF(AND(OR($D$10="Small Project Assistance (SPA)",$D$10="Feed the Future (FTF)"),ISBLANK(C170)),"MUST COMPLETE","")</f>
      </c>
    </row>
    <row r="171" spans="1:5" ht="15">
      <c r="A171" s="409"/>
      <c r="B171" s="412"/>
      <c r="C171" s="432"/>
      <c r="D171" s="434" t="s">
        <v>83</v>
      </c>
      <c r="E171" s="428">
        <f>IF(AND(OR($D$10="Small Project Assistance (SPA)",$D$10="Feed the Future (FTF)"),ISBLANK(C171)),"MUST COMPLETE","")</f>
      </c>
    </row>
    <row r="172" spans="1:5" ht="15">
      <c r="A172" s="409"/>
      <c r="B172" s="412"/>
      <c r="C172" s="432"/>
      <c r="D172" s="434" t="s">
        <v>84</v>
      </c>
      <c r="E172" s="428">
        <f>IF(AND(OR($D$10="Small Project Assistance (SPA)",$D$10="Feed the Future (FTF)"),ISBLANK(C172)),"MUST COMPLETE","")</f>
      </c>
    </row>
    <row r="173" spans="1:5" ht="15">
      <c r="A173" s="409"/>
      <c r="B173" s="412"/>
      <c r="C173" s="413"/>
      <c r="D173" s="412"/>
      <c r="E173" s="428"/>
    </row>
    <row r="174" spans="1:5" ht="15">
      <c r="A174" s="409"/>
      <c r="B174" s="412"/>
      <c r="C174" s="427"/>
      <c r="D174" s="433" t="s">
        <v>85</v>
      </c>
      <c r="E174" s="428"/>
    </row>
    <row r="175" spans="1:5" ht="15">
      <c r="A175" s="409"/>
      <c r="B175" s="412"/>
      <c r="C175" s="432"/>
      <c r="D175" s="434" t="s">
        <v>86</v>
      </c>
      <c r="E175" s="428">
        <f>IF(AND(OR($D$10="Small Project Assistance (SPA)",$D$10="Feed the Future (FTF)"),ISBLANK(C175)),"MUST COMPLETE","")</f>
      </c>
    </row>
    <row r="176" spans="1:5" ht="15">
      <c r="A176" s="409"/>
      <c r="B176" s="412"/>
      <c r="C176" s="432"/>
      <c r="D176" s="434" t="s">
        <v>87</v>
      </c>
      <c r="E176" s="428">
        <f>IF(AND(OR($D$10="Small Project Assistance (SPA)",$D$10="Feed the Future (FTF)"),ISBLANK(C176)),"MUST COMPLETE","")</f>
      </c>
    </row>
    <row r="177" spans="1:5" ht="15">
      <c r="A177" s="409"/>
      <c r="B177" s="412"/>
      <c r="C177" s="432"/>
      <c r="D177" s="434" t="s">
        <v>88</v>
      </c>
      <c r="E177" s="428">
        <f>IF(AND(OR($D$10="Small Project Assistance (SPA)",$D$10="Feed the Future (FTF)"),ISBLANK(C177)),"MUST COMPLETE","")</f>
      </c>
    </row>
    <row r="178" spans="1:5" ht="15">
      <c r="A178" s="409"/>
      <c r="B178" s="412"/>
      <c r="C178" s="413"/>
      <c r="D178" s="414"/>
      <c r="E178" s="411"/>
    </row>
    <row r="179" spans="1:5" ht="45">
      <c r="A179" s="409"/>
      <c r="B179" s="435" t="s">
        <v>89</v>
      </c>
      <c r="C179" s="425"/>
      <c r="D179" s="387"/>
      <c r="E179" s="411">
        <f>IF(AND(OR($D$10="Small Project Assistance (SPA)",$D$10="Feed the Future (FTF)"),ISBLANK(D179)),"MUST COMPLETE","")</f>
      </c>
    </row>
    <row r="180" spans="1:5" ht="15">
      <c r="A180" s="409"/>
      <c r="B180" s="412"/>
      <c r="C180" s="413"/>
      <c r="D180" s="414"/>
      <c r="E180" s="411"/>
    </row>
    <row r="181" spans="1:5" ht="75">
      <c r="A181" s="409"/>
      <c r="B181" s="435" t="s">
        <v>94</v>
      </c>
      <c r="C181" s="413"/>
      <c r="D181" s="387"/>
      <c r="E181" s="411">
        <f>IF(AND(OR($D$10="Small Project Assistance (SPA)",$D$10="Feed the Future (FTF)"),ISBLANK(D181)),"MUST COMPLETE","")</f>
      </c>
    </row>
    <row r="182" spans="1:5" ht="15">
      <c r="A182" s="409"/>
      <c r="B182" s="429"/>
      <c r="C182" s="413"/>
      <c r="D182" s="414"/>
      <c r="E182" s="411"/>
    </row>
    <row r="183" spans="1:5" ht="30">
      <c r="A183" s="409"/>
      <c r="B183" s="435" t="s">
        <v>95</v>
      </c>
      <c r="C183" s="413"/>
      <c r="D183" s="387"/>
      <c r="E183" s="411">
        <f>IF(AND(OR($D$10="Small Project Assistance (SPA)",$D$10="Feed the Future (FTF)"),ISBLANK(D183)),"MUST COMPLETE","")</f>
      </c>
    </row>
    <row r="184" spans="1:5" ht="15">
      <c r="A184" s="409"/>
      <c r="B184" s="429"/>
      <c r="C184" s="413"/>
      <c r="D184" s="414"/>
      <c r="E184" s="411"/>
    </row>
    <row r="185" spans="1:5" ht="30">
      <c r="A185" s="409"/>
      <c r="B185" s="435" t="s">
        <v>96</v>
      </c>
      <c r="C185" s="413"/>
      <c r="D185" s="387"/>
      <c r="E185" s="411">
        <f>IF(AND(OR($D$10="Small Project Assistance (SPA)",$D$10="Feed the Future (FTF)"),ISBLANK(D185)),"MUST COMPLETE","")</f>
      </c>
    </row>
    <row r="186" spans="1:5" ht="15">
      <c r="A186" s="409"/>
      <c r="B186" s="429"/>
      <c r="C186" s="413"/>
      <c r="D186" s="414"/>
      <c r="E186" s="411"/>
    </row>
    <row r="187" spans="1:4" s="378" customFormat="1" ht="15">
      <c r="A187" s="377"/>
      <c r="B187" s="386"/>
      <c r="C187" s="436"/>
      <c r="D187" s="437"/>
    </row>
    <row r="188" spans="1:4" s="378" customFormat="1" ht="15">
      <c r="A188" s="377"/>
      <c r="B188" s="386"/>
      <c r="C188" s="436"/>
      <c r="D188" s="437"/>
    </row>
    <row r="189" spans="1:4" s="378" customFormat="1" ht="15">
      <c r="A189" s="377"/>
      <c r="B189" s="386"/>
      <c r="C189" s="436"/>
      <c r="D189" s="437"/>
    </row>
    <row r="190" spans="1:4" s="378" customFormat="1" ht="15">
      <c r="A190" s="377"/>
      <c r="B190" s="386"/>
      <c r="C190" s="436"/>
      <c r="D190" s="437"/>
    </row>
    <row r="191" spans="1:4" s="378" customFormat="1" ht="15">
      <c r="A191" s="377"/>
      <c r="B191" s="386"/>
      <c r="C191" s="436"/>
      <c r="D191" s="437"/>
    </row>
    <row r="192" spans="1:4" s="378" customFormat="1" ht="15">
      <c r="A192" s="377"/>
      <c r="B192" s="386"/>
      <c r="C192" s="436"/>
      <c r="D192" s="437"/>
    </row>
    <row r="193" spans="1:4" s="378" customFormat="1" ht="15">
      <c r="A193" s="377"/>
      <c r="B193" s="386"/>
      <c r="C193" s="436"/>
      <c r="D193" s="437"/>
    </row>
    <row r="194" spans="1:4" s="378" customFormat="1" ht="15">
      <c r="A194" s="377"/>
      <c r="B194" s="386"/>
      <c r="C194" s="436"/>
      <c r="D194" s="437"/>
    </row>
    <row r="195" spans="1:4" s="378" customFormat="1" ht="15">
      <c r="A195" s="377"/>
      <c r="B195" s="386"/>
      <c r="C195" s="436"/>
      <c r="D195" s="437"/>
    </row>
    <row r="196" spans="1:4" s="378" customFormat="1" ht="15">
      <c r="A196" s="377"/>
      <c r="B196" s="386"/>
      <c r="C196" s="436"/>
      <c r="D196" s="437"/>
    </row>
    <row r="197" spans="1:4" s="378" customFormat="1" ht="15">
      <c r="A197" s="377"/>
      <c r="B197" s="386"/>
      <c r="C197" s="436"/>
      <c r="D197" s="437"/>
    </row>
    <row r="198" spans="1:4" s="378" customFormat="1" ht="15">
      <c r="A198" s="377"/>
      <c r="B198" s="386"/>
      <c r="C198" s="436"/>
      <c r="D198" s="437"/>
    </row>
    <row r="199" spans="1:4" s="378" customFormat="1" ht="15">
      <c r="A199" s="377"/>
      <c r="B199" s="386"/>
      <c r="C199" s="436"/>
      <c r="D199" s="437"/>
    </row>
    <row r="200" spans="1:4" s="378" customFormat="1" ht="15">
      <c r="A200" s="377"/>
      <c r="B200" s="386"/>
      <c r="C200" s="436"/>
      <c r="D200" s="437"/>
    </row>
    <row r="201" spans="1:4" s="378" customFormat="1" ht="15">
      <c r="A201" s="377"/>
      <c r="B201" s="386"/>
      <c r="C201" s="436"/>
      <c r="D201" s="437"/>
    </row>
    <row r="202" spans="1:4" s="378" customFormat="1" ht="15">
      <c r="A202" s="377"/>
      <c r="B202" s="386"/>
      <c r="C202" s="436"/>
      <c r="D202" s="437"/>
    </row>
    <row r="203" spans="1:4" s="378" customFormat="1" ht="15">
      <c r="A203" s="377"/>
      <c r="B203" s="386"/>
      <c r="C203" s="436"/>
      <c r="D203" s="437"/>
    </row>
  </sheetData>
  <sheetProtection password="F92D" sheet="1" objects="1" scenarios="1" formatCells="0" formatColumns="0" formatRows="0" sort="0" autoFilter="0"/>
  <autoFilter ref="E1:E185"/>
  <mergeCells count="11">
    <mergeCell ref="B103:D103"/>
    <mergeCell ref="B100:D100"/>
    <mergeCell ref="B101:D101"/>
    <mergeCell ref="D90:D91"/>
    <mergeCell ref="D93:D94"/>
    <mergeCell ref="D96:D97"/>
    <mergeCell ref="D19:D32"/>
    <mergeCell ref="B102:D102"/>
    <mergeCell ref="B43:B44"/>
    <mergeCell ref="D43:D44"/>
    <mergeCell ref="B1:D1"/>
  </mergeCells>
  <conditionalFormatting sqref="A99:E186">
    <cfRule type="expression" priority="1" dxfId="1" stopIfTrue="1">
      <formula>NOT(OR($D$10="Small Project Assistance (SPA)",$D$10="Feed the Future (FTF)"))</formula>
    </cfRule>
  </conditionalFormatting>
  <dataValidations count="5">
    <dataValidation type="date" allowBlank="1" showInputMessage="1" showErrorMessage="1" sqref="D46 D68 D63">
      <formula1>42005</formula1>
      <formula2>55153</formula2>
    </dataValidation>
    <dataValidation type="date" operator="greaterThan" allowBlank="1" showInputMessage="1" showErrorMessage="1" promptTitle="Please date as  mm/dd/yyyy" sqref="D48">
      <formula1>D46</formula1>
    </dataValidation>
    <dataValidation type="whole" operator="lessThan" allowBlank="1" showInputMessage="1" showErrorMessage="1" sqref="D52">
      <formula1>300</formula1>
    </dataValidation>
    <dataValidation type="textLength" allowBlank="1" showInputMessage="1" showErrorMessage="1" sqref="D50">
      <formula1>0</formula1>
      <formula2>50</formula2>
    </dataValidation>
    <dataValidation type="date" operator="greaterThan" allowBlank="1" showInputMessage="1" showErrorMessage="1" sqref="D58">
      <formula1>D48</formula1>
    </dataValidation>
  </dataValidations>
  <hyperlinks>
    <hyperlink ref="B8" r:id="rId1" display="Have you registered in the PCGO Portal?"/>
  </hyperlinks>
  <printOptions/>
  <pageMargins left="0.7" right="0.7" top="0.75" bottom="0.75" header="0.3" footer="0.3"/>
  <pageSetup horizontalDpi="90" verticalDpi="90" orientation="portrait" r:id="rId3"/>
  <drawing r:id="rId2"/>
</worksheet>
</file>

<file path=xl/worksheets/sheet3.xml><?xml version="1.0" encoding="utf-8"?>
<worksheet xmlns="http://schemas.openxmlformats.org/spreadsheetml/2006/main" xmlns:r="http://schemas.openxmlformats.org/officeDocument/2006/relationships">
  <sheetPr>
    <tabColor theme="7" tint="-0.24997000396251678"/>
  </sheetPr>
  <dimension ref="A1:P34"/>
  <sheetViews>
    <sheetView zoomScalePageLayoutView="0" workbookViewId="0" topLeftCell="A1">
      <selection activeCell="G27" sqref="G27:P32"/>
    </sheetView>
  </sheetViews>
  <sheetFormatPr defaultColWidth="9.140625" defaultRowHeight="15"/>
  <cols>
    <col min="1" max="1" width="40.57421875" style="0" customWidth="1"/>
    <col min="2" max="2" width="52.140625" style="0" customWidth="1"/>
    <col min="3" max="3" width="41.00390625" style="0" customWidth="1"/>
    <col min="4" max="4" width="20.00390625" style="0" customWidth="1"/>
    <col min="5" max="5" width="21.57421875" style="0" customWidth="1"/>
    <col min="6" max="6" width="9.140625" style="226" customWidth="1"/>
    <col min="16" max="16" width="77.7109375" style="0" customWidth="1"/>
  </cols>
  <sheetData>
    <row r="1" spans="1:3" s="226" customFormat="1" ht="173.25" customHeight="1" thickBot="1">
      <c r="A1" s="225" t="s">
        <v>541</v>
      </c>
      <c r="B1" s="225" t="s">
        <v>553</v>
      </c>
      <c r="C1" s="225" t="s">
        <v>552</v>
      </c>
    </row>
    <row r="2" spans="1:16" ht="18.75" thickBot="1">
      <c r="A2" s="223" t="s">
        <v>270</v>
      </c>
      <c r="B2" s="223" t="s">
        <v>271</v>
      </c>
      <c r="C2" s="223" t="s">
        <v>272</v>
      </c>
      <c r="D2" s="223" t="s">
        <v>273</v>
      </c>
      <c r="E2" s="223" t="s">
        <v>274</v>
      </c>
      <c r="G2" s="462" t="s">
        <v>542</v>
      </c>
      <c r="H2" s="463"/>
      <c r="I2" s="463"/>
      <c r="J2" s="463"/>
      <c r="K2" s="463"/>
      <c r="L2" s="463"/>
      <c r="M2" s="463"/>
      <c r="N2" s="463"/>
      <c r="O2" s="463"/>
      <c r="P2" s="464"/>
    </row>
    <row r="3" spans="1:16" s="1" customFormat="1" ht="15">
      <c r="A3" s="224"/>
      <c r="B3" s="224"/>
      <c r="C3" s="224"/>
      <c r="D3" s="224"/>
      <c r="E3" s="224"/>
      <c r="F3" s="227"/>
      <c r="G3" s="456" t="s">
        <v>543</v>
      </c>
      <c r="H3" s="456"/>
      <c r="I3" s="456"/>
      <c r="J3" s="456"/>
      <c r="K3" s="456"/>
      <c r="L3" s="456"/>
      <c r="M3" s="456"/>
      <c r="N3" s="456"/>
      <c r="O3" s="456"/>
      <c r="P3" s="456"/>
    </row>
    <row r="4" spans="1:16" s="1" customFormat="1" ht="15">
      <c r="A4" s="224"/>
      <c r="B4" s="224"/>
      <c r="C4" s="224"/>
      <c r="D4" s="224"/>
      <c r="E4" s="224"/>
      <c r="F4" s="227"/>
      <c r="G4" s="457"/>
      <c r="H4" s="457"/>
      <c r="I4" s="457"/>
      <c r="J4" s="457"/>
      <c r="K4" s="457"/>
      <c r="L4" s="457"/>
      <c r="M4" s="457"/>
      <c r="N4" s="457"/>
      <c r="O4" s="457"/>
      <c r="P4" s="457"/>
    </row>
    <row r="5" spans="1:16" s="1" customFormat="1" ht="15">
      <c r="A5" s="224"/>
      <c r="B5" s="224"/>
      <c r="C5" s="224"/>
      <c r="D5" s="224"/>
      <c r="E5" s="224"/>
      <c r="F5" s="227"/>
      <c r="G5" s="457"/>
      <c r="H5" s="457"/>
      <c r="I5" s="457"/>
      <c r="J5" s="457"/>
      <c r="K5" s="457"/>
      <c r="L5" s="457"/>
      <c r="M5" s="457"/>
      <c r="N5" s="457"/>
      <c r="O5" s="457"/>
      <c r="P5" s="457"/>
    </row>
    <row r="6" spans="1:16" s="1" customFormat="1" ht="15">
      <c r="A6" s="224"/>
      <c r="B6" s="224"/>
      <c r="C6" s="224"/>
      <c r="D6" s="224"/>
      <c r="E6" s="224"/>
      <c r="F6" s="227"/>
      <c r="G6" s="457"/>
      <c r="H6" s="457"/>
      <c r="I6" s="457"/>
      <c r="J6" s="457"/>
      <c r="K6" s="457"/>
      <c r="L6" s="457"/>
      <c r="M6" s="457"/>
      <c r="N6" s="457"/>
      <c r="O6" s="457"/>
      <c r="P6" s="457"/>
    </row>
    <row r="7" spans="1:16" s="1" customFormat="1" ht="15">
      <c r="A7" s="224"/>
      <c r="B7" s="224"/>
      <c r="C7" s="224"/>
      <c r="D7" s="224"/>
      <c r="E7" s="224"/>
      <c r="F7" s="227"/>
      <c r="G7" s="457"/>
      <c r="H7" s="457"/>
      <c r="I7" s="457"/>
      <c r="J7" s="457"/>
      <c r="K7" s="457"/>
      <c r="L7" s="457"/>
      <c r="M7" s="457"/>
      <c r="N7" s="457"/>
      <c r="O7" s="457"/>
      <c r="P7" s="457"/>
    </row>
    <row r="8" spans="1:16" s="1" customFormat="1" ht="15">
      <c r="A8" s="224"/>
      <c r="B8" s="224"/>
      <c r="C8" s="224"/>
      <c r="D8" s="224"/>
      <c r="E8" s="224"/>
      <c r="F8" s="227"/>
      <c r="G8" s="457"/>
      <c r="H8" s="457"/>
      <c r="I8" s="457"/>
      <c r="J8" s="457"/>
      <c r="K8" s="457"/>
      <c r="L8" s="457"/>
      <c r="M8" s="457"/>
      <c r="N8" s="457"/>
      <c r="O8" s="457"/>
      <c r="P8" s="457"/>
    </row>
    <row r="9" spans="1:16" s="1" customFormat="1" ht="15">
      <c r="A9" s="224"/>
      <c r="B9" s="224"/>
      <c r="C9" s="224"/>
      <c r="D9" s="224"/>
      <c r="E9" s="224"/>
      <c r="F9" s="227"/>
      <c r="G9" s="457"/>
      <c r="H9" s="457"/>
      <c r="I9" s="457"/>
      <c r="J9" s="457"/>
      <c r="K9" s="457"/>
      <c r="L9" s="457"/>
      <c r="M9" s="457"/>
      <c r="N9" s="457"/>
      <c r="O9" s="457"/>
      <c r="P9" s="457"/>
    </row>
    <row r="10" spans="1:16" s="1" customFormat="1" ht="15">
      <c r="A10" s="224"/>
      <c r="B10" s="224"/>
      <c r="C10" s="224"/>
      <c r="D10" s="224"/>
      <c r="E10" s="224"/>
      <c r="F10" s="227"/>
      <c r="G10" s="457"/>
      <c r="H10" s="457"/>
      <c r="I10" s="457"/>
      <c r="J10" s="457"/>
      <c r="K10" s="457"/>
      <c r="L10" s="457"/>
      <c r="M10" s="457"/>
      <c r="N10" s="457"/>
      <c r="O10" s="457"/>
      <c r="P10" s="457"/>
    </row>
    <row r="11" spans="1:16" s="1" customFormat="1" ht="15">
      <c r="A11" s="224"/>
      <c r="B11" s="224"/>
      <c r="C11" s="224"/>
      <c r="D11" s="224"/>
      <c r="E11" s="224"/>
      <c r="F11" s="227"/>
      <c r="G11" s="457"/>
      <c r="H11" s="457"/>
      <c r="I11" s="457"/>
      <c r="J11" s="457"/>
      <c r="K11" s="457"/>
      <c r="L11" s="457"/>
      <c r="M11" s="457"/>
      <c r="N11" s="457"/>
      <c r="O11" s="457"/>
      <c r="P11" s="457"/>
    </row>
    <row r="12" spans="1:16" s="1" customFormat="1" ht="15">
      <c r="A12" s="224"/>
      <c r="B12" s="224"/>
      <c r="C12" s="224"/>
      <c r="D12" s="224"/>
      <c r="E12" s="224"/>
      <c r="F12" s="227"/>
      <c r="G12" s="457"/>
      <c r="H12" s="457"/>
      <c r="I12" s="457"/>
      <c r="J12" s="457"/>
      <c r="K12" s="457"/>
      <c r="L12" s="457"/>
      <c r="M12" s="457"/>
      <c r="N12" s="457"/>
      <c r="O12" s="457"/>
      <c r="P12" s="457"/>
    </row>
    <row r="13" spans="1:16" s="1" customFormat="1" ht="15">
      <c r="A13" s="224"/>
      <c r="B13" s="224"/>
      <c r="C13" s="224"/>
      <c r="D13" s="224"/>
      <c r="E13" s="224"/>
      <c r="F13" s="227"/>
      <c r="G13" s="457"/>
      <c r="H13" s="457"/>
      <c r="I13" s="457"/>
      <c r="J13" s="457"/>
      <c r="K13" s="457"/>
      <c r="L13" s="457"/>
      <c r="M13" s="457"/>
      <c r="N13" s="457"/>
      <c r="O13" s="457"/>
      <c r="P13" s="457"/>
    </row>
    <row r="14" spans="1:16" s="1" customFormat="1" ht="15">
      <c r="A14" s="224"/>
      <c r="B14" s="224"/>
      <c r="C14" s="224"/>
      <c r="D14" s="224"/>
      <c r="E14" s="224"/>
      <c r="F14" s="227"/>
      <c r="G14" s="457"/>
      <c r="H14" s="457"/>
      <c r="I14" s="457"/>
      <c r="J14" s="457"/>
      <c r="K14" s="457"/>
      <c r="L14" s="457"/>
      <c r="M14" s="457"/>
      <c r="N14" s="457"/>
      <c r="O14" s="457"/>
      <c r="P14" s="457"/>
    </row>
    <row r="15" spans="1:16" s="1" customFormat="1" ht="15">
      <c r="A15" s="224"/>
      <c r="B15" s="224"/>
      <c r="C15" s="224"/>
      <c r="D15" s="224"/>
      <c r="E15" s="224"/>
      <c r="F15" s="227"/>
      <c r="G15" s="457"/>
      <c r="H15" s="457"/>
      <c r="I15" s="457"/>
      <c r="J15" s="457"/>
      <c r="K15" s="457"/>
      <c r="L15" s="457"/>
      <c r="M15" s="457"/>
      <c r="N15" s="457"/>
      <c r="O15" s="457"/>
      <c r="P15" s="457"/>
    </row>
    <row r="16" spans="1:16" s="1" customFormat="1" ht="15">
      <c r="A16" s="224"/>
      <c r="B16" s="224"/>
      <c r="C16" s="224"/>
      <c r="D16" s="224"/>
      <c r="E16" s="224"/>
      <c r="F16" s="227"/>
      <c r="G16" s="457"/>
      <c r="H16" s="457"/>
      <c r="I16" s="457"/>
      <c r="J16" s="457"/>
      <c r="K16" s="457"/>
      <c r="L16" s="457"/>
      <c r="M16" s="457"/>
      <c r="N16" s="457"/>
      <c r="O16" s="457"/>
      <c r="P16" s="457"/>
    </row>
    <row r="17" spans="1:16" s="1" customFormat="1" ht="15">
      <c r="A17" s="224"/>
      <c r="B17" s="224"/>
      <c r="C17" s="224"/>
      <c r="D17" s="224"/>
      <c r="E17" s="224"/>
      <c r="F17" s="227"/>
      <c r="G17" s="457"/>
      <c r="H17" s="457"/>
      <c r="I17" s="457"/>
      <c r="J17" s="457"/>
      <c r="K17" s="457"/>
      <c r="L17" s="457"/>
      <c r="M17" s="457"/>
      <c r="N17" s="457"/>
      <c r="O17" s="457"/>
      <c r="P17" s="457"/>
    </row>
    <row r="18" spans="1:16" s="1" customFormat="1" ht="15">
      <c r="A18" s="224"/>
      <c r="B18" s="224"/>
      <c r="C18" s="224"/>
      <c r="D18" s="224"/>
      <c r="E18" s="224"/>
      <c r="F18" s="227"/>
      <c r="G18" s="457"/>
      <c r="H18" s="457"/>
      <c r="I18" s="457"/>
      <c r="J18" s="457"/>
      <c r="K18" s="457"/>
      <c r="L18" s="457"/>
      <c r="M18" s="457"/>
      <c r="N18" s="457"/>
      <c r="O18" s="457"/>
      <c r="P18" s="457"/>
    </row>
    <row r="19" spans="1:16" s="1" customFormat="1" ht="15.75" thickBot="1">
      <c r="A19" s="224"/>
      <c r="B19" s="224"/>
      <c r="C19" s="224"/>
      <c r="D19" s="224"/>
      <c r="E19" s="224"/>
      <c r="F19" s="227"/>
      <c r="G19" s="458"/>
      <c r="H19" s="458"/>
      <c r="I19" s="458"/>
      <c r="J19" s="458"/>
      <c r="K19" s="458"/>
      <c r="L19" s="458"/>
      <c r="M19" s="458"/>
      <c r="N19" s="458"/>
      <c r="O19" s="458"/>
      <c r="P19" s="458"/>
    </row>
    <row r="20" spans="1:16" s="1" customFormat="1" ht="18.75" thickBot="1">
      <c r="A20" s="224"/>
      <c r="B20" s="224"/>
      <c r="C20" s="224"/>
      <c r="D20" s="224"/>
      <c r="E20" s="224"/>
      <c r="F20" s="227"/>
      <c r="G20" s="465" t="s">
        <v>544</v>
      </c>
      <c r="H20" s="466"/>
      <c r="I20" s="466"/>
      <c r="J20" s="466"/>
      <c r="K20" s="466"/>
      <c r="L20" s="466"/>
      <c r="M20" s="466"/>
      <c r="N20" s="466"/>
      <c r="O20" s="466"/>
      <c r="P20" s="467"/>
    </row>
    <row r="21" spans="1:16" s="1" customFormat="1" ht="16.5" customHeight="1">
      <c r="A21" s="224"/>
      <c r="B21" s="224"/>
      <c r="C21" s="224"/>
      <c r="D21" s="224"/>
      <c r="E21" s="224"/>
      <c r="F21" s="227"/>
      <c r="G21" s="468" t="s">
        <v>545</v>
      </c>
      <c r="H21" s="469"/>
      <c r="I21" s="221"/>
      <c r="J21" s="221"/>
      <c r="K21" s="221"/>
      <c r="L21" s="221"/>
      <c r="M21" s="221"/>
      <c r="N21" s="221"/>
      <c r="O21" s="221"/>
      <c r="P21" s="222"/>
    </row>
    <row r="22" spans="1:16" s="1" customFormat="1" ht="16.5" customHeight="1">
      <c r="A22" s="224"/>
      <c r="B22" s="224"/>
      <c r="C22" s="224"/>
      <c r="D22" s="224"/>
      <c r="E22" s="224"/>
      <c r="F22" s="227"/>
      <c r="G22" s="459" t="s">
        <v>546</v>
      </c>
      <c r="H22" s="460"/>
      <c r="I22" s="460"/>
      <c r="J22" s="460"/>
      <c r="K22" s="460"/>
      <c r="L22" s="460"/>
      <c r="M22" s="460"/>
      <c r="N22" s="460"/>
      <c r="O22" s="460"/>
      <c r="P22" s="461"/>
    </row>
    <row r="23" spans="1:16" s="1" customFormat="1" ht="16.5" customHeight="1">
      <c r="A23" s="224"/>
      <c r="B23" s="224"/>
      <c r="C23" s="224"/>
      <c r="D23" s="224"/>
      <c r="E23" s="224"/>
      <c r="F23" s="227"/>
      <c r="G23" s="451" t="s">
        <v>547</v>
      </c>
      <c r="H23" s="452"/>
      <c r="I23" s="452"/>
      <c r="J23" s="452"/>
      <c r="K23" s="452"/>
      <c r="L23" s="452"/>
      <c r="M23" s="452"/>
      <c r="N23" s="452"/>
      <c r="O23" s="452"/>
      <c r="P23" s="453"/>
    </row>
    <row r="24" spans="1:16" s="1" customFormat="1" ht="16.5" customHeight="1">
      <c r="A24" s="224"/>
      <c r="B24" s="224"/>
      <c r="C24" s="224"/>
      <c r="D24" s="224"/>
      <c r="E24" s="224"/>
      <c r="F24" s="227"/>
      <c r="G24" s="451" t="s">
        <v>548</v>
      </c>
      <c r="H24" s="452"/>
      <c r="I24" s="452"/>
      <c r="J24" s="452"/>
      <c r="K24" s="452"/>
      <c r="L24" s="452"/>
      <c r="M24" s="452"/>
      <c r="N24" s="452"/>
      <c r="O24" s="452"/>
      <c r="P24" s="453"/>
    </row>
    <row r="25" spans="1:16" s="1" customFormat="1" ht="16.5" customHeight="1">
      <c r="A25" s="224"/>
      <c r="B25" s="224"/>
      <c r="C25" s="224"/>
      <c r="D25" s="224"/>
      <c r="E25" s="224"/>
      <c r="F25" s="227"/>
      <c r="G25" s="451" t="s">
        <v>624</v>
      </c>
      <c r="H25" s="452"/>
      <c r="I25" s="452"/>
      <c r="J25" s="452"/>
      <c r="K25" s="452"/>
      <c r="L25" s="452"/>
      <c r="M25" s="452"/>
      <c r="N25" s="452"/>
      <c r="O25" s="452"/>
      <c r="P25" s="453"/>
    </row>
    <row r="26" spans="1:16" s="1" customFormat="1" ht="16.5" customHeight="1" thickBot="1">
      <c r="A26" s="224"/>
      <c r="B26" s="224"/>
      <c r="C26" s="224"/>
      <c r="D26" s="224"/>
      <c r="E26" s="224"/>
      <c r="F26" s="227"/>
      <c r="G26" s="451" t="s">
        <v>625</v>
      </c>
      <c r="H26" s="452"/>
      <c r="I26" s="452"/>
      <c r="J26" s="452"/>
      <c r="K26" s="452"/>
      <c r="L26" s="452"/>
      <c r="M26" s="452"/>
      <c r="N26" s="452"/>
      <c r="O26" s="452"/>
      <c r="P26" s="453"/>
    </row>
    <row r="27" spans="1:16" s="1" customFormat="1" ht="16.5" customHeight="1">
      <c r="A27" s="224"/>
      <c r="B27" s="224"/>
      <c r="C27" s="224"/>
      <c r="D27" s="224"/>
      <c r="E27" s="224"/>
      <c r="F27" s="227"/>
      <c r="G27" s="454" t="s">
        <v>549</v>
      </c>
      <c r="H27" s="455"/>
      <c r="I27" s="439"/>
      <c r="J27" s="439"/>
      <c r="K27" s="439"/>
      <c r="L27" s="439"/>
      <c r="M27" s="439"/>
      <c r="N27" s="439"/>
      <c r="O27" s="439"/>
      <c r="P27" s="440"/>
    </row>
    <row r="28" spans="1:16" s="1" customFormat="1" ht="16.5" customHeight="1">
      <c r="A28" s="224"/>
      <c r="B28" s="224"/>
      <c r="C28" s="224"/>
      <c r="D28" s="224"/>
      <c r="E28" s="224"/>
      <c r="F28" s="227"/>
      <c r="G28" s="451" t="s">
        <v>550</v>
      </c>
      <c r="H28" s="452"/>
      <c r="I28" s="452"/>
      <c r="J28" s="452"/>
      <c r="K28" s="452"/>
      <c r="L28" s="452"/>
      <c r="M28" s="452"/>
      <c r="N28" s="452"/>
      <c r="O28" s="452"/>
      <c r="P28" s="453"/>
    </row>
    <row r="29" spans="1:16" s="1" customFormat="1" ht="16.5" customHeight="1">
      <c r="A29" s="224"/>
      <c r="B29" s="224"/>
      <c r="C29" s="224"/>
      <c r="D29" s="224"/>
      <c r="E29" s="224"/>
      <c r="F29" s="227"/>
      <c r="G29" s="451" t="s">
        <v>551</v>
      </c>
      <c r="H29" s="452"/>
      <c r="I29" s="452"/>
      <c r="J29" s="452"/>
      <c r="K29" s="452"/>
      <c r="L29" s="452"/>
      <c r="M29" s="452"/>
      <c r="N29" s="452"/>
      <c r="O29" s="452"/>
      <c r="P29" s="453"/>
    </row>
    <row r="30" spans="1:16" s="1" customFormat="1" ht="17.25" customHeight="1">
      <c r="A30" s="224"/>
      <c r="B30" s="224"/>
      <c r="C30" s="224"/>
      <c r="D30" s="224"/>
      <c r="E30" s="224"/>
      <c r="F30" s="227"/>
      <c r="G30" s="451" t="s">
        <v>628</v>
      </c>
      <c r="H30" s="452"/>
      <c r="I30" s="452"/>
      <c r="J30" s="452"/>
      <c r="K30" s="452"/>
      <c r="L30" s="452"/>
      <c r="M30" s="452"/>
      <c r="N30" s="452"/>
      <c r="O30" s="452"/>
      <c r="P30" s="453"/>
    </row>
    <row r="31" spans="1:16" ht="16.5">
      <c r="A31" s="224"/>
      <c r="B31" s="224"/>
      <c r="C31" s="224"/>
      <c r="D31" s="224"/>
      <c r="E31" s="224"/>
      <c r="G31" s="451" t="s">
        <v>626</v>
      </c>
      <c r="H31" s="452"/>
      <c r="I31" s="452"/>
      <c r="J31" s="452"/>
      <c r="K31" s="452"/>
      <c r="L31" s="452"/>
      <c r="M31" s="452"/>
      <c r="N31" s="452"/>
      <c r="O31" s="452"/>
      <c r="P31" s="453"/>
    </row>
    <row r="32" spans="1:16" ht="17.25" thickBot="1">
      <c r="A32" s="224"/>
      <c r="B32" s="224"/>
      <c r="C32" s="224"/>
      <c r="D32" s="224"/>
      <c r="E32" s="224"/>
      <c r="G32" s="470" t="s">
        <v>627</v>
      </c>
      <c r="H32" s="471"/>
      <c r="I32" s="471"/>
      <c r="J32" s="471"/>
      <c r="K32" s="471"/>
      <c r="L32" s="471"/>
      <c r="M32" s="471"/>
      <c r="N32" s="471"/>
      <c r="O32" s="471"/>
      <c r="P32" s="472"/>
    </row>
    <row r="33" spans="1:16" ht="15">
      <c r="A33" s="224"/>
      <c r="B33" s="224"/>
      <c r="C33" s="224"/>
      <c r="D33" s="224"/>
      <c r="E33" s="224"/>
      <c r="G33" s="438"/>
      <c r="H33" s="438"/>
      <c r="I33" s="438"/>
      <c r="J33" s="438"/>
      <c r="K33" s="438"/>
      <c r="L33" s="438"/>
      <c r="M33" s="438"/>
      <c r="N33" s="438"/>
      <c r="O33" s="438"/>
      <c r="P33" s="438"/>
    </row>
    <row r="34" spans="1:16" ht="15">
      <c r="A34" s="224"/>
      <c r="B34" s="224"/>
      <c r="C34" s="224"/>
      <c r="D34" s="224"/>
      <c r="E34" s="224"/>
      <c r="G34" s="438"/>
      <c r="H34" s="438"/>
      <c r="I34" s="438"/>
      <c r="J34" s="438"/>
      <c r="K34" s="438"/>
      <c r="L34" s="438"/>
      <c r="M34" s="438"/>
      <c r="N34" s="438"/>
      <c r="O34" s="438"/>
      <c r="P34" s="438"/>
    </row>
  </sheetData>
  <sheetProtection password="F92D" sheet="1" objects="1" scenarios="1" formatCells="0" formatColumns="0" formatRows="0" sort="0" autoFilter="0"/>
  <mergeCells count="15">
    <mergeCell ref="G31:P31"/>
    <mergeCell ref="G25:P25"/>
    <mergeCell ref="G26:P26"/>
    <mergeCell ref="G32:P32"/>
    <mergeCell ref="G30:P30"/>
    <mergeCell ref="G3:P19"/>
    <mergeCell ref="G22:P22"/>
    <mergeCell ref="G2:P2"/>
    <mergeCell ref="G20:P20"/>
    <mergeCell ref="G21:H21"/>
    <mergeCell ref="G23:P23"/>
    <mergeCell ref="G27:H27"/>
    <mergeCell ref="G29:P29"/>
    <mergeCell ref="G24:P24"/>
    <mergeCell ref="G28:P2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7" tint="-0.24997000396251678"/>
  </sheetPr>
  <dimension ref="A1:BC51"/>
  <sheetViews>
    <sheetView showGridLines="0" zoomScalePageLayoutView="0" workbookViewId="0" topLeftCell="A1">
      <selection activeCell="D12" sqref="D12:G12"/>
    </sheetView>
  </sheetViews>
  <sheetFormatPr defaultColWidth="9.140625" defaultRowHeight="15"/>
  <cols>
    <col min="1" max="1" width="2.57421875" style="145" customWidth="1"/>
    <col min="2" max="2" width="10.7109375" style="145" customWidth="1"/>
    <col min="3" max="3" width="2.00390625" style="145" customWidth="1"/>
    <col min="4" max="4" width="9.140625" style="145" customWidth="1"/>
    <col min="5" max="5" width="9.00390625" style="145" customWidth="1"/>
    <col min="6" max="6" width="8.8515625" style="145" customWidth="1"/>
    <col min="7" max="7" width="9.140625" style="145" customWidth="1"/>
    <col min="8" max="8" width="9.28125" style="145" customWidth="1"/>
    <col min="9" max="9" width="8.57421875" style="145" customWidth="1"/>
    <col min="10" max="10" width="8.421875" style="145" customWidth="1"/>
    <col min="11" max="11" width="8.00390625" style="145" customWidth="1"/>
    <col min="12" max="12" width="8.140625" style="145" customWidth="1"/>
    <col min="13" max="20" width="8.7109375" style="145" bestFit="1" customWidth="1"/>
    <col min="21" max="49" width="9.7109375" style="145" customWidth="1"/>
    <col min="50" max="50" width="8.140625" style="145" customWidth="1"/>
    <col min="51" max="16384" width="9.140625" style="145" customWidth="1"/>
  </cols>
  <sheetData>
    <row r="1" spans="1:51" ht="13.5" thickBot="1">
      <c r="A1" s="141"/>
      <c r="B1" s="142"/>
      <c r="C1" s="142"/>
      <c r="D1" s="142"/>
      <c r="E1" s="142"/>
      <c r="F1" s="142"/>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4"/>
    </row>
    <row r="2" spans="1:51" ht="21.75" customHeight="1">
      <c r="A2" s="141"/>
      <c r="B2" s="487" t="s">
        <v>374</v>
      </c>
      <c r="C2" s="488"/>
      <c r="D2" s="488"/>
      <c r="E2" s="488"/>
      <c r="F2" s="488"/>
      <c r="G2" s="488"/>
      <c r="H2" s="488"/>
      <c r="I2" s="488"/>
      <c r="J2" s="488"/>
      <c r="K2" s="488"/>
      <c r="L2" s="488"/>
      <c r="M2" s="488"/>
      <c r="N2" s="488"/>
      <c r="O2" s="488"/>
      <c r="P2" s="488"/>
      <c r="Q2" s="488"/>
      <c r="R2" s="488"/>
      <c r="S2" s="488"/>
      <c r="T2" s="488"/>
      <c r="U2" s="489"/>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4"/>
    </row>
    <row r="3" spans="1:51" ht="17.25" customHeight="1" thickBot="1">
      <c r="A3" s="141"/>
      <c r="B3" s="147"/>
      <c r="C3" s="148"/>
      <c r="D3" s="148"/>
      <c r="E3" s="148"/>
      <c r="F3" s="148"/>
      <c r="G3" s="148"/>
      <c r="H3" s="148"/>
      <c r="I3" s="148"/>
      <c r="J3" s="148"/>
      <c r="K3" s="148"/>
      <c r="L3" s="148"/>
      <c r="M3" s="148"/>
      <c r="N3" s="148"/>
      <c r="O3" s="148"/>
      <c r="P3" s="148"/>
      <c r="Q3" s="148"/>
      <c r="R3" s="148"/>
      <c r="S3" s="148"/>
      <c r="T3" s="148"/>
      <c r="U3" s="149"/>
      <c r="V3" s="150"/>
      <c r="W3" s="150"/>
      <c r="X3" s="150"/>
      <c r="Y3" s="150"/>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44"/>
    </row>
    <row r="4" spans="1:53" ht="71.25" customHeight="1" thickBot="1">
      <c r="A4" s="152"/>
      <c r="B4" s="153" t="s">
        <v>329</v>
      </c>
      <c r="C4" s="154"/>
      <c r="D4" s="490" t="s">
        <v>375</v>
      </c>
      <c r="E4" s="491"/>
      <c r="F4" s="491"/>
      <c r="G4" s="491"/>
      <c r="H4" s="491"/>
      <c r="I4" s="491"/>
      <c r="J4" s="491"/>
      <c r="K4" s="491"/>
      <c r="L4" s="491"/>
      <c r="M4" s="491"/>
      <c r="N4" s="491"/>
      <c r="O4" s="491"/>
      <c r="P4" s="491"/>
      <c r="Q4" s="491"/>
      <c r="R4" s="491"/>
      <c r="S4" s="491"/>
      <c r="T4" s="492"/>
      <c r="U4" s="155"/>
      <c r="V4" s="156"/>
      <c r="W4" s="156"/>
      <c r="X4" s="156"/>
      <c r="Y4" s="156"/>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8"/>
      <c r="BA4" s="159"/>
    </row>
    <row r="5" spans="1:53" ht="30.75" customHeight="1">
      <c r="A5" s="141"/>
      <c r="B5" s="160"/>
      <c r="C5" s="161"/>
      <c r="D5" s="162" t="s">
        <v>376</v>
      </c>
      <c r="E5" s="163"/>
      <c r="F5" s="163"/>
      <c r="G5" s="163"/>
      <c r="H5" s="163"/>
      <c r="I5" s="163"/>
      <c r="J5" s="163"/>
      <c r="K5" s="163"/>
      <c r="L5" s="164"/>
      <c r="M5" s="165"/>
      <c r="N5" s="165"/>
      <c r="O5" s="165"/>
      <c r="P5" s="165"/>
      <c r="Q5" s="165"/>
      <c r="R5" s="165"/>
      <c r="S5" s="165"/>
      <c r="T5" s="165"/>
      <c r="U5" s="166"/>
      <c r="V5" s="156"/>
      <c r="W5" s="156"/>
      <c r="X5" s="156"/>
      <c r="Y5" s="156"/>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8"/>
      <c r="BA5" s="159"/>
    </row>
    <row r="6" spans="1:53" ht="20.25" customHeight="1">
      <c r="A6" s="141"/>
      <c r="B6" s="160"/>
      <c r="C6" s="161"/>
      <c r="D6" s="167" t="s">
        <v>377</v>
      </c>
      <c r="E6" s="168">
        <f>ROUND(K6/30.4368,1)</f>
        <v>0</v>
      </c>
      <c r="F6" s="169"/>
      <c r="G6" s="167" t="s">
        <v>378</v>
      </c>
      <c r="H6" s="168">
        <f>ROUND(K6/7,1)</f>
        <v>0</v>
      </c>
      <c r="I6" s="170"/>
      <c r="J6" s="167" t="s">
        <v>379</v>
      </c>
      <c r="K6" s="168">
        <f>ROUND(('General and Narrative'!D48-'General and Narrative'!D46),0)</f>
        <v>0</v>
      </c>
      <c r="L6" s="171" t="s">
        <v>380</v>
      </c>
      <c r="M6" s="172" t="s">
        <v>381</v>
      </c>
      <c r="N6" s="172" t="s">
        <v>382</v>
      </c>
      <c r="O6" s="172" t="s">
        <v>383</v>
      </c>
      <c r="P6" s="172" t="s">
        <v>384</v>
      </c>
      <c r="Q6" s="172" t="s">
        <v>385</v>
      </c>
      <c r="R6" s="172" t="s">
        <v>386</v>
      </c>
      <c r="S6" s="172" t="s">
        <v>387</v>
      </c>
      <c r="T6" s="172" t="s">
        <v>388</v>
      </c>
      <c r="U6" s="173" t="s">
        <v>389</v>
      </c>
      <c r="V6" s="174" t="s">
        <v>390</v>
      </c>
      <c r="W6" s="174" t="s">
        <v>391</v>
      </c>
      <c r="X6" s="174" t="s">
        <v>392</v>
      </c>
      <c r="Y6" s="174" t="s">
        <v>393</v>
      </c>
      <c r="Z6" s="175" t="s">
        <v>394</v>
      </c>
      <c r="AA6" s="175" t="s">
        <v>395</v>
      </c>
      <c r="AB6" s="175" t="s">
        <v>396</v>
      </c>
      <c r="AC6" s="175" t="s">
        <v>397</v>
      </c>
      <c r="AD6" s="175" t="s">
        <v>398</v>
      </c>
      <c r="AE6" s="175" t="s">
        <v>399</v>
      </c>
      <c r="AF6" s="175" t="s">
        <v>400</v>
      </c>
      <c r="AG6" s="175" t="s">
        <v>401</v>
      </c>
      <c r="AH6" s="175" t="s">
        <v>402</v>
      </c>
      <c r="AI6" s="175" t="s">
        <v>403</v>
      </c>
      <c r="AJ6" s="175" t="s">
        <v>404</v>
      </c>
      <c r="AK6" s="175" t="s">
        <v>405</v>
      </c>
      <c r="AL6" s="175" t="s">
        <v>406</v>
      </c>
      <c r="AM6" s="175" t="s">
        <v>407</v>
      </c>
      <c r="AN6" s="175" t="s">
        <v>408</v>
      </c>
      <c r="AO6" s="175" t="s">
        <v>409</v>
      </c>
      <c r="AP6" s="175" t="s">
        <v>410</v>
      </c>
      <c r="AQ6" s="175" t="s">
        <v>411</v>
      </c>
      <c r="AR6" s="175" t="s">
        <v>412</v>
      </c>
      <c r="AS6" s="175" t="s">
        <v>413</v>
      </c>
      <c r="AT6" s="175" t="s">
        <v>414</v>
      </c>
      <c r="AU6" s="175" t="s">
        <v>415</v>
      </c>
      <c r="AV6" s="175" t="s">
        <v>416</v>
      </c>
      <c r="AW6" s="175" t="s">
        <v>417</v>
      </c>
      <c r="AX6" s="175" t="s">
        <v>418</v>
      </c>
      <c r="AY6" s="158"/>
      <c r="BA6" s="159"/>
    </row>
    <row r="7" spans="1:51" s="179" customFormat="1" ht="33" customHeight="1">
      <c r="A7" s="176"/>
      <c r="B7" s="177"/>
      <c r="C7" s="178"/>
      <c r="D7" s="493" t="s">
        <v>419</v>
      </c>
      <c r="E7" s="493"/>
      <c r="F7" s="493"/>
      <c r="G7" s="493"/>
      <c r="I7" s="180"/>
      <c r="J7" s="180"/>
      <c r="K7" s="180"/>
      <c r="L7" s="181" t="s">
        <v>420</v>
      </c>
      <c r="M7" s="181" t="s">
        <v>421</v>
      </c>
      <c r="N7" s="181" t="s">
        <v>422</v>
      </c>
      <c r="O7" s="181" t="s">
        <v>423</v>
      </c>
      <c r="P7" s="181" t="s">
        <v>424</v>
      </c>
      <c r="Q7" s="181" t="s">
        <v>425</v>
      </c>
      <c r="R7" s="181" t="s">
        <v>426</v>
      </c>
      <c r="S7" s="181" t="s">
        <v>427</v>
      </c>
      <c r="T7" s="181" t="s">
        <v>428</v>
      </c>
      <c r="U7" s="182" t="s">
        <v>429</v>
      </c>
      <c r="V7" s="183" t="s">
        <v>430</v>
      </c>
      <c r="W7" s="183" t="s">
        <v>431</v>
      </c>
      <c r="X7" s="183" t="s">
        <v>432</v>
      </c>
      <c r="Y7" s="183" t="s">
        <v>433</v>
      </c>
      <c r="Z7" s="183" t="s">
        <v>434</v>
      </c>
      <c r="AA7" s="183" t="s">
        <v>435</v>
      </c>
      <c r="AB7" s="183" t="s">
        <v>436</v>
      </c>
      <c r="AC7" s="183" t="s">
        <v>437</v>
      </c>
      <c r="AD7" s="183" t="s">
        <v>438</v>
      </c>
      <c r="AE7" s="183" t="s">
        <v>439</v>
      </c>
      <c r="AF7" s="183" t="s">
        <v>440</v>
      </c>
      <c r="AG7" s="183" t="s">
        <v>441</v>
      </c>
      <c r="AH7" s="183" t="s">
        <v>442</v>
      </c>
      <c r="AI7" s="183" t="s">
        <v>443</v>
      </c>
      <c r="AJ7" s="183" t="s">
        <v>444</v>
      </c>
      <c r="AK7" s="183" t="s">
        <v>445</v>
      </c>
      <c r="AL7" s="183" t="s">
        <v>446</v>
      </c>
      <c r="AM7" s="183" t="s">
        <v>447</v>
      </c>
      <c r="AN7" s="183" t="s">
        <v>448</v>
      </c>
      <c r="AO7" s="183" t="s">
        <v>449</v>
      </c>
      <c r="AP7" s="183" t="s">
        <v>450</v>
      </c>
      <c r="AQ7" s="183" t="s">
        <v>451</v>
      </c>
      <c r="AR7" s="183" t="s">
        <v>452</v>
      </c>
      <c r="AS7" s="183" t="s">
        <v>453</v>
      </c>
      <c r="AT7" s="183" t="s">
        <v>454</v>
      </c>
      <c r="AU7" s="183" t="s">
        <v>455</v>
      </c>
      <c r="AV7" s="183" t="s">
        <v>456</v>
      </c>
      <c r="AW7" s="183" t="s">
        <v>457</v>
      </c>
      <c r="AX7" s="183" t="s">
        <v>458</v>
      </c>
      <c r="AY7" s="184"/>
    </row>
    <row r="8" spans="1:50" s="179" customFormat="1" ht="19.5" customHeight="1" thickBot="1">
      <c r="A8" s="176"/>
      <c r="B8" s="185"/>
      <c r="C8" s="178"/>
      <c r="D8" s="493"/>
      <c r="E8" s="493"/>
      <c r="F8" s="493"/>
      <c r="G8" s="493"/>
      <c r="H8" s="186"/>
      <c r="I8" s="184"/>
      <c r="J8" s="184"/>
      <c r="K8" s="184"/>
      <c r="L8" s="187" t="s">
        <v>459</v>
      </c>
      <c r="M8" s="187" t="s">
        <v>460</v>
      </c>
      <c r="N8" s="187" t="s">
        <v>461</v>
      </c>
      <c r="O8" s="187" t="s">
        <v>462</v>
      </c>
      <c r="P8" s="187" t="s">
        <v>463</v>
      </c>
      <c r="Q8" s="187" t="s">
        <v>464</v>
      </c>
      <c r="R8" s="187" t="s">
        <v>465</v>
      </c>
      <c r="S8" s="187" t="s">
        <v>466</v>
      </c>
      <c r="T8" s="187" t="s">
        <v>467</v>
      </c>
      <c r="U8" s="188" t="s">
        <v>468</v>
      </c>
      <c r="V8" s="187" t="s">
        <v>469</v>
      </c>
      <c r="W8" s="187" t="s">
        <v>470</v>
      </c>
      <c r="X8" s="187" t="s">
        <v>471</v>
      </c>
      <c r="Y8" s="187" t="s">
        <v>472</v>
      </c>
      <c r="Z8" s="187" t="s">
        <v>473</v>
      </c>
      <c r="AA8" s="187" t="s">
        <v>474</v>
      </c>
      <c r="AB8" s="187" t="s">
        <v>475</v>
      </c>
      <c r="AC8" s="187" t="s">
        <v>476</v>
      </c>
      <c r="AD8" s="187" t="s">
        <v>477</v>
      </c>
      <c r="AE8" s="187" t="s">
        <v>478</v>
      </c>
      <c r="AF8" s="187" t="s">
        <v>479</v>
      </c>
      <c r="AG8" s="187" t="s">
        <v>480</v>
      </c>
      <c r="AH8" s="187" t="s">
        <v>481</v>
      </c>
      <c r="AI8" s="187" t="s">
        <v>482</v>
      </c>
      <c r="AJ8" s="187" t="s">
        <v>483</v>
      </c>
      <c r="AK8" s="187" t="s">
        <v>484</v>
      </c>
      <c r="AL8" s="187" t="s">
        <v>485</v>
      </c>
      <c r="AM8" s="187" t="s">
        <v>486</v>
      </c>
      <c r="AN8" s="187" t="s">
        <v>487</v>
      </c>
      <c r="AO8" s="187" t="s">
        <v>488</v>
      </c>
      <c r="AP8" s="187" t="s">
        <v>489</v>
      </c>
      <c r="AQ8" s="187" t="s">
        <v>490</v>
      </c>
      <c r="AR8" s="187" t="s">
        <v>491</v>
      </c>
      <c r="AS8" s="187" t="s">
        <v>492</v>
      </c>
      <c r="AT8" s="187" t="s">
        <v>493</v>
      </c>
      <c r="AU8" s="187" t="s">
        <v>494</v>
      </c>
      <c r="AV8" s="187" t="s">
        <v>495</v>
      </c>
      <c r="AW8" s="187" t="s">
        <v>496</v>
      </c>
      <c r="AX8" s="189" t="s">
        <v>497</v>
      </c>
    </row>
    <row r="9" spans="1:55" ht="19.5" customHeight="1" thickBot="1">
      <c r="A9" s="141"/>
      <c r="B9" s="190"/>
      <c r="C9" s="161"/>
      <c r="D9" s="494"/>
      <c r="E9" s="494"/>
      <c r="F9" s="494"/>
      <c r="G9" s="494"/>
      <c r="H9" s="191"/>
      <c r="I9" s="191"/>
      <c r="J9" s="191"/>
      <c r="K9" s="191"/>
      <c r="L9" s="192" t="s">
        <v>498</v>
      </c>
      <c r="M9" s="193"/>
      <c r="N9" s="193"/>
      <c r="O9" s="193"/>
      <c r="P9" s="193"/>
      <c r="Q9" s="193"/>
      <c r="R9" s="193"/>
      <c r="S9" s="193"/>
      <c r="T9" s="193"/>
      <c r="U9" s="194"/>
      <c r="V9" s="473" t="s">
        <v>499</v>
      </c>
      <c r="W9" s="473"/>
      <c r="X9" s="473"/>
      <c r="Y9" s="473"/>
      <c r="Z9" s="473"/>
      <c r="AA9" s="473"/>
      <c r="AB9" s="473"/>
      <c r="AC9" s="473"/>
      <c r="AD9" s="473"/>
      <c r="AE9" s="473"/>
      <c r="AF9" s="473"/>
      <c r="AG9" s="473"/>
      <c r="AH9" s="473"/>
      <c r="AI9" s="473"/>
      <c r="AJ9" s="473"/>
      <c r="AK9" s="473"/>
      <c r="AL9" s="473"/>
      <c r="AM9" s="473"/>
      <c r="AN9" s="473"/>
      <c r="AO9" s="473"/>
      <c r="AP9" s="473"/>
      <c r="AQ9" s="473"/>
      <c r="AR9" s="473"/>
      <c r="AS9" s="473"/>
      <c r="AT9" s="473"/>
      <c r="AU9" s="473"/>
      <c r="AV9" s="473"/>
      <c r="AW9" s="473"/>
      <c r="AX9" s="473"/>
      <c r="AY9" s="474" t="s">
        <v>500</v>
      </c>
      <c r="AZ9" s="475"/>
      <c r="BA9" s="475"/>
      <c r="BB9" s="475"/>
      <c r="BC9" s="475"/>
    </row>
    <row r="10" spans="1:55" ht="16.5" customHeight="1">
      <c r="A10" s="141"/>
      <c r="B10" s="190"/>
      <c r="C10" s="161"/>
      <c r="D10" s="476" t="s">
        <v>501</v>
      </c>
      <c r="E10" s="476"/>
      <c r="F10" s="476"/>
      <c r="G10" s="476"/>
      <c r="H10" s="476" t="s">
        <v>502</v>
      </c>
      <c r="I10" s="476"/>
      <c r="J10" s="476"/>
      <c r="K10" s="476"/>
      <c r="L10" s="195">
        <f aca="true" t="shared" si="0" ref="L10:AX10">IF(ISBLANK($H$8),"",IF($H$8="Days",L6,IF($H$8="Weeks",L7,IF($H$8="Months",L8))))</f>
      </c>
      <c r="M10" s="195">
        <f t="shared" si="0"/>
      </c>
      <c r="N10" s="195">
        <f t="shared" si="0"/>
      </c>
      <c r="O10" s="195">
        <f t="shared" si="0"/>
      </c>
      <c r="P10" s="195">
        <f t="shared" si="0"/>
      </c>
      <c r="Q10" s="195">
        <f t="shared" si="0"/>
      </c>
      <c r="R10" s="195">
        <f t="shared" si="0"/>
      </c>
      <c r="S10" s="195">
        <f t="shared" si="0"/>
      </c>
      <c r="T10" s="195">
        <f t="shared" si="0"/>
      </c>
      <c r="U10" s="195">
        <f t="shared" si="0"/>
      </c>
      <c r="V10" s="195">
        <f t="shared" si="0"/>
      </c>
      <c r="W10" s="195">
        <f t="shared" si="0"/>
      </c>
      <c r="X10" s="195">
        <f t="shared" si="0"/>
      </c>
      <c r="Y10" s="195">
        <f t="shared" si="0"/>
      </c>
      <c r="Z10" s="195">
        <f t="shared" si="0"/>
      </c>
      <c r="AA10" s="195">
        <f t="shared" si="0"/>
      </c>
      <c r="AB10" s="195">
        <f t="shared" si="0"/>
      </c>
      <c r="AC10" s="195">
        <f t="shared" si="0"/>
      </c>
      <c r="AD10" s="195">
        <f t="shared" si="0"/>
      </c>
      <c r="AE10" s="195">
        <f t="shared" si="0"/>
      </c>
      <c r="AF10" s="195">
        <f t="shared" si="0"/>
      </c>
      <c r="AG10" s="195">
        <f t="shared" si="0"/>
      </c>
      <c r="AH10" s="195">
        <f t="shared" si="0"/>
      </c>
      <c r="AI10" s="195">
        <f t="shared" si="0"/>
      </c>
      <c r="AJ10" s="195">
        <f t="shared" si="0"/>
      </c>
      <c r="AK10" s="195">
        <f t="shared" si="0"/>
      </c>
      <c r="AL10" s="195">
        <f t="shared" si="0"/>
      </c>
      <c r="AM10" s="195">
        <f t="shared" si="0"/>
      </c>
      <c r="AN10" s="195">
        <f t="shared" si="0"/>
      </c>
      <c r="AO10" s="195">
        <f t="shared" si="0"/>
      </c>
      <c r="AP10" s="195">
        <f t="shared" si="0"/>
      </c>
      <c r="AQ10" s="195">
        <f t="shared" si="0"/>
      </c>
      <c r="AR10" s="195">
        <f t="shared" si="0"/>
      </c>
      <c r="AS10" s="195">
        <f t="shared" si="0"/>
      </c>
      <c r="AT10" s="195">
        <f t="shared" si="0"/>
      </c>
      <c r="AU10" s="195">
        <f t="shared" si="0"/>
      </c>
      <c r="AV10" s="195">
        <f t="shared" si="0"/>
      </c>
      <c r="AW10" s="195">
        <f t="shared" si="0"/>
      </c>
      <c r="AX10" s="195">
        <f t="shared" si="0"/>
      </c>
      <c r="AY10" s="474"/>
      <c r="AZ10" s="475"/>
      <c r="BA10" s="475"/>
      <c r="BB10" s="475"/>
      <c r="BC10" s="475"/>
    </row>
    <row r="11" spans="1:55" ht="36.75" customHeight="1">
      <c r="A11" s="141"/>
      <c r="B11" s="196" t="s">
        <v>503</v>
      </c>
      <c r="C11" s="161"/>
      <c r="D11" s="477" t="s">
        <v>504</v>
      </c>
      <c r="E11" s="478"/>
      <c r="F11" s="478"/>
      <c r="G11" s="479"/>
      <c r="H11" s="480" t="s">
        <v>505</v>
      </c>
      <c r="I11" s="478"/>
      <c r="J11" s="478"/>
      <c r="K11" s="479"/>
      <c r="L11" s="206"/>
      <c r="M11" s="206" t="s">
        <v>506</v>
      </c>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474"/>
      <c r="AZ11" s="475"/>
      <c r="BA11" s="475"/>
      <c r="BB11" s="475"/>
      <c r="BC11" s="475"/>
    </row>
    <row r="12" spans="1:55" ht="36.75" customHeight="1">
      <c r="A12" s="141"/>
      <c r="B12" s="190"/>
      <c r="C12" s="161"/>
      <c r="D12" s="481"/>
      <c r="E12" s="482"/>
      <c r="F12" s="482"/>
      <c r="G12" s="483"/>
      <c r="H12" s="481"/>
      <c r="I12" s="482"/>
      <c r="J12" s="482"/>
      <c r="K12" s="483"/>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474"/>
      <c r="AZ12" s="475"/>
      <c r="BA12" s="475"/>
      <c r="BB12" s="475"/>
      <c r="BC12" s="475"/>
    </row>
    <row r="13" spans="1:51" ht="36.75" customHeight="1">
      <c r="A13" s="141"/>
      <c r="B13" s="190"/>
      <c r="C13" s="161"/>
      <c r="D13" s="481"/>
      <c r="E13" s="482"/>
      <c r="F13" s="482"/>
      <c r="G13" s="483"/>
      <c r="H13" s="484"/>
      <c r="I13" s="485"/>
      <c r="J13" s="485"/>
      <c r="K13" s="486"/>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58"/>
    </row>
    <row r="14" spans="1:51" ht="36.75" customHeight="1">
      <c r="A14" s="141"/>
      <c r="B14" s="190"/>
      <c r="C14" s="161"/>
      <c r="D14" s="484"/>
      <c r="E14" s="485"/>
      <c r="F14" s="485"/>
      <c r="G14" s="486"/>
      <c r="H14" s="484"/>
      <c r="I14" s="485"/>
      <c r="J14" s="485"/>
      <c r="K14" s="486"/>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58"/>
    </row>
    <row r="15" spans="1:50" ht="36.75" customHeight="1">
      <c r="A15" s="141"/>
      <c r="B15" s="190"/>
      <c r="C15" s="161"/>
      <c r="D15" s="484"/>
      <c r="E15" s="485"/>
      <c r="F15" s="485"/>
      <c r="G15" s="486"/>
      <c r="H15" s="484"/>
      <c r="I15" s="485"/>
      <c r="J15" s="485"/>
      <c r="K15" s="486"/>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row>
    <row r="16" spans="1:50" ht="36.75" customHeight="1">
      <c r="A16" s="141"/>
      <c r="B16" s="190"/>
      <c r="C16" s="161"/>
      <c r="D16" s="484"/>
      <c r="E16" s="485"/>
      <c r="F16" s="485"/>
      <c r="G16" s="486"/>
      <c r="H16" s="484"/>
      <c r="I16" s="485"/>
      <c r="J16" s="485"/>
      <c r="K16" s="486"/>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row>
    <row r="17" spans="1:50" ht="36.75" customHeight="1">
      <c r="A17" s="141"/>
      <c r="B17" s="190"/>
      <c r="C17" s="161"/>
      <c r="D17" s="484"/>
      <c r="E17" s="485"/>
      <c r="F17" s="485"/>
      <c r="G17" s="486"/>
      <c r="H17" s="484"/>
      <c r="I17" s="485"/>
      <c r="J17" s="485"/>
      <c r="K17" s="486"/>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row>
    <row r="18" spans="1:50" ht="36.75" customHeight="1">
      <c r="A18" s="141"/>
      <c r="B18" s="190"/>
      <c r="C18" s="161"/>
      <c r="D18" s="484"/>
      <c r="E18" s="485"/>
      <c r="F18" s="485"/>
      <c r="G18" s="486"/>
      <c r="H18" s="484"/>
      <c r="I18" s="485"/>
      <c r="J18" s="485"/>
      <c r="K18" s="486"/>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row>
    <row r="19" spans="1:51" ht="36.75" customHeight="1">
      <c r="A19" s="141"/>
      <c r="B19" s="190"/>
      <c r="C19" s="161"/>
      <c r="D19" s="484"/>
      <c r="E19" s="485"/>
      <c r="F19" s="485"/>
      <c r="G19" s="486"/>
      <c r="H19" s="484"/>
      <c r="I19" s="485"/>
      <c r="J19" s="485"/>
      <c r="K19" s="486"/>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58"/>
    </row>
    <row r="20" spans="1:51" ht="36.75" customHeight="1">
      <c r="A20" s="141"/>
      <c r="B20" s="190"/>
      <c r="C20" s="161"/>
      <c r="D20" s="484"/>
      <c r="E20" s="485"/>
      <c r="F20" s="485"/>
      <c r="G20" s="486"/>
      <c r="H20" s="484"/>
      <c r="I20" s="485"/>
      <c r="J20" s="485"/>
      <c r="K20" s="486"/>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58"/>
    </row>
    <row r="21" spans="1:55" ht="36.75" customHeight="1">
      <c r="A21" s="141"/>
      <c r="B21" s="190"/>
      <c r="C21" s="161"/>
      <c r="D21" s="484"/>
      <c r="E21" s="485"/>
      <c r="F21" s="485"/>
      <c r="G21" s="486"/>
      <c r="H21" s="484"/>
      <c r="I21" s="485"/>
      <c r="J21" s="485"/>
      <c r="K21" s="486"/>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474"/>
      <c r="AZ21" s="475"/>
      <c r="BA21" s="475"/>
      <c r="BB21" s="475"/>
      <c r="BC21" s="475"/>
    </row>
    <row r="22" spans="1:51" ht="36.75" customHeight="1">
      <c r="A22" s="141"/>
      <c r="B22" s="190"/>
      <c r="C22" s="161"/>
      <c r="D22" s="484"/>
      <c r="E22" s="485"/>
      <c r="F22" s="485"/>
      <c r="G22" s="486"/>
      <c r="H22" s="484"/>
      <c r="I22" s="485"/>
      <c r="J22" s="485"/>
      <c r="K22" s="486"/>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58"/>
    </row>
    <row r="23" spans="1:51" ht="36.75" customHeight="1">
      <c r="A23" s="141"/>
      <c r="B23" s="190"/>
      <c r="C23" s="161"/>
      <c r="D23" s="484"/>
      <c r="E23" s="485"/>
      <c r="F23" s="485"/>
      <c r="G23" s="486"/>
      <c r="H23" s="484"/>
      <c r="I23" s="485"/>
      <c r="J23" s="485"/>
      <c r="K23" s="486"/>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58"/>
    </row>
    <row r="24" spans="1:51" ht="36.75" customHeight="1">
      <c r="A24" s="141"/>
      <c r="B24" s="190"/>
      <c r="C24" s="161"/>
      <c r="D24" s="484"/>
      <c r="E24" s="485"/>
      <c r="F24" s="485"/>
      <c r="G24" s="486"/>
      <c r="H24" s="484"/>
      <c r="I24" s="485"/>
      <c r="J24" s="485"/>
      <c r="K24" s="486"/>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58"/>
    </row>
    <row r="25" spans="1:51" ht="36.75" customHeight="1">
      <c r="A25" s="141"/>
      <c r="B25" s="190"/>
      <c r="C25" s="161"/>
      <c r="D25" s="484"/>
      <c r="E25" s="485"/>
      <c r="F25" s="485"/>
      <c r="G25" s="486"/>
      <c r="H25" s="484"/>
      <c r="I25" s="485"/>
      <c r="J25" s="485"/>
      <c r="K25" s="486"/>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58"/>
    </row>
    <row r="26" spans="1:51" ht="36.75" customHeight="1">
      <c r="A26" s="141"/>
      <c r="B26" s="190"/>
      <c r="C26" s="161"/>
      <c r="D26" s="484"/>
      <c r="E26" s="485"/>
      <c r="F26" s="485"/>
      <c r="G26" s="486"/>
      <c r="H26" s="484"/>
      <c r="I26" s="485"/>
      <c r="J26" s="485"/>
      <c r="K26" s="486"/>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58"/>
    </row>
    <row r="27" spans="1:51" ht="36.75" customHeight="1">
      <c r="A27" s="141"/>
      <c r="B27" s="190"/>
      <c r="C27" s="161"/>
      <c r="D27" s="484"/>
      <c r="E27" s="485"/>
      <c r="F27" s="485"/>
      <c r="G27" s="486"/>
      <c r="H27" s="484"/>
      <c r="I27" s="485"/>
      <c r="J27" s="485"/>
      <c r="K27" s="486"/>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58"/>
    </row>
    <row r="28" spans="1:51" ht="36.75" customHeight="1">
      <c r="A28" s="141"/>
      <c r="B28" s="190"/>
      <c r="C28" s="161"/>
      <c r="D28" s="484"/>
      <c r="E28" s="485"/>
      <c r="F28" s="485"/>
      <c r="G28" s="486"/>
      <c r="H28" s="484"/>
      <c r="I28" s="485"/>
      <c r="J28" s="485"/>
      <c r="K28" s="486"/>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58"/>
    </row>
    <row r="29" spans="1:51" ht="36.75" customHeight="1">
      <c r="A29" s="141"/>
      <c r="B29" s="190"/>
      <c r="C29" s="161"/>
      <c r="D29" s="484"/>
      <c r="E29" s="485"/>
      <c r="F29" s="485"/>
      <c r="G29" s="486"/>
      <c r="H29" s="484"/>
      <c r="I29" s="485"/>
      <c r="J29" s="485"/>
      <c r="K29" s="486"/>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58"/>
    </row>
    <row r="30" spans="1:51" ht="36.75" customHeight="1">
      <c r="A30" s="141"/>
      <c r="B30" s="190"/>
      <c r="C30" s="161"/>
      <c r="D30" s="481"/>
      <c r="E30" s="482"/>
      <c r="F30" s="482"/>
      <c r="G30" s="483"/>
      <c r="H30" s="484"/>
      <c r="I30" s="485"/>
      <c r="J30" s="485"/>
      <c r="K30" s="486"/>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58"/>
    </row>
    <row r="31" spans="1:51" ht="36.75" customHeight="1">
      <c r="A31" s="141"/>
      <c r="B31" s="190"/>
      <c r="C31" s="161"/>
      <c r="D31" s="481"/>
      <c r="E31" s="482"/>
      <c r="F31" s="482"/>
      <c r="G31" s="483"/>
      <c r="H31" s="481"/>
      <c r="I31" s="482"/>
      <c r="J31" s="482"/>
      <c r="K31" s="483"/>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58"/>
    </row>
    <row r="32" spans="1:51" ht="36.75" customHeight="1">
      <c r="A32" s="141"/>
      <c r="B32" s="190"/>
      <c r="C32" s="161"/>
      <c r="D32" s="481"/>
      <c r="E32" s="482"/>
      <c r="F32" s="482"/>
      <c r="G32" s="483"/>
      <c r="H32" s="481"/>
      <c r="I32" s="482"/>
      <c r="J32" s="482"/>
      <c r="K32" s="483"/>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58"/>
    </row>
    <row r="33" spans="1:51" ht="36.75" customHeight="1">
      <c r="A33" s="141"/>
      <c r="B33" s="190"/>
      <c r="C33" s="161"/>
      <c r="D33" s="481"/>
      <c r="E33" s="482"/>
      <c r="F33" s="482"/>
      <c r="G33" s="483"/>
      <c r="H33" s="481"/>
      <c r="I33" s="482"/>
      <c r="J33" s="482"/>
      <c r="K33" s="483"/>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58"/>
    </row>
    <row r="34" spans="1:51" ht="36.75" customHeight="1">
      <c r="A34" s="141"/>
      <c r="B34" s="190"/>
      <c r="C34" s="161"/>
      <c r="D34" s="481"/>
      <c r="E34" s="482"/>
      <c r="F34" s="482"/>
      <c r="G34" s="483"/>
      <c r="H34" s="481"/>
      <c r="I34" s="482"/>
      <c r="J34" s="482"/>
      <c r="K34" s="483"/>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58"/>
    </row>
    <row r="35" spans="1:51" ht="36.75" customHeight="1">
      <c r="A35" s="141"/>
      <c r="B35" s="190"/>
      <c r="C35" s="161"/>
      <c r="D35" s="481"/>
      <c r="E35" s="482"/>
      <c r="F35" s="482"/>
      <c r="G35" s="483"/>
      <c r="H35" s="481"/>
      <c r="I35" s="482"/>
      <c r="J35" s="482"/>
      <c r="K35" s="483"/>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58"/>
    </row>
    <row r="36" spans="1:51" ht="36.75" customHeight="1">
      <c r="A36" s="141"/>
      <c r="B36" s="190"/>
      <c r="C36" s="161"/>
      <c r="D36" s="481"/>
      <c r="E36" s="482"/>
      <c r="F36" s="482"/>
      <c r="G36" s="483"/>
      <c r="H36" s="481"/>
      <c r="I36" s="482"/>
      <c r="J36" s="482"/>
      <c r="K36" s="483"/>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58"/>
    </row>
    <row r="37" spans="1:51" ht="36.75" customHeight="1">
      <c r="A37" s="141"/>
      <c r="B37" s="190"/>
      <c r="C37" s="161"/>
      <c r="D37" s="481"/>
      <c r="E37" s="482"/>
      <c r="F37" s="482"/>
      <c r="G37" s="483"/>
      <c r="H37" s="481"/>
      <c r="I37" s="482"/>
      <c r="J37" s="482"/>
      <c r="K37" s="483"/>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58"/>
    </row>
    <row r="38" spans="1:51" ht="36.75" customHeight="1">
      <c r="A38" s="141"/>
      <c r="B38" s="190"/>
      <c r="C38" s="161"/>
      <c r="D38" s="481"/>
      <c r="E38" s="482"/>
      <c r="F38" s="482"/>
      <c r="G38" s="483"/>
      <c r="H38" s="481"/>
      <c r="I38" s="482"/>
      <c r="J38" s="482"/>
      <c r="K38" s="483"/>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58"/>
    </row>
    <row r="39" spans="1:51" ht="36.75" customHeight="1">
      <c r="A39" s="141"/>
      <c r="B39" s="190"/>
      <c r="C39" s="161"/>
      <c r="D39" s="481"/>
      <c r="E39" s="482"/>
      <c r="F39" s="482"/>
      <c r="G39" s="483"/>
      <c r="H39" s="481"/>
      <c r="I39" s="482"/>
      <c r="J39" s="482"/>
      <c r="K39" s="483"/>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58"/>
    </row>
    <row r="40" spans="1:51" ht="36.75" customHeight="1">
      <c r="A40" s="141"/>
      <c r="B40" s="190"/>
      <c r="C40" s="161"/>
      <c r="D40" s="481"/>
      <c r="E40" s="482"/>
      <c r="F40" s="482"/>
      <c r="G40" s="483"/>
      <c r="H40" s="481"/>
      <c r="I40" s="482"/>
      <c r="J40" s="482"/>
      <c r="K40" s="483"/>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58"/>
    </row>
    <row r="41" spans="1:51" ht="36.75" customHeight="1">
      <c r="A41" s="141"/>
      <c r="B41" s="190"/>
      <c r="C41" s="161"/>
      <c r="D41" s="481"/>
      <c r="E41" s="482"/>
      <c r="F41" s="482"/>
      <c r="G41" s="483"/>
      <c r="H41" s="481"/>
      <c r="I41" s="482"/>
      <c r="J41" s="482"/>
      <c r="K41" s="483"/>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58"/>
    </row>
    <row r="42" spans="1:51" ht="36.75" customHeight="1">
      <c r="A42" s="141"/>
      <c r="B42" s="190"/>
      <c r="C42" s="161"/>
      <c r="D42" s="481"/>
      <c r="E42" s="482"/>
      <c r="F42" s="482"/>
      <c r="G42" s="483"/>
      <c r="H42" s="481"/>
      <c r="I42" s="482"/>
      <c r="J42" s="482"/>
      <c r="K42" s="483"/>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58"/>
    </row>
    <row r="43" spans="1:51" ht="36.75" customHeight="1">
      <c r="A43" s="141"/>
      <c r="B43" s="190"/>
      <c r="C43" s="161"/>
      <c r="D43" s="481"/>
      <c r="E43" s="482"/>
      <c r="F43" s="482"/>
      <c r="G43" s="483"/>
      <c r="H43" s="481"/>
      <c r="I43" s="482"/>
      <c r="J43" s="482"/>
      <c r="K43" s="483"/>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58"/>
    </row>
    <row r="44" spans="1:51" ht="36.75" customHeight="1">
      <c r="A44" s="141"/>
      <c r="B44" s="190"/>
      <c r="C44" s="161"/>
      <c r="D44" s="481"/>
      <c r="E44" s="482"/>
      <c r="F44" s="482"/>
      <c r="G44" s="483"/>
      <c r="H44" s="481"/>
      <c r="I44" s="482"/>
      <c r="J44" s="482"/>
      <c r="K44" s="483"/>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58"/>
    </row>
    <row r="45" spans="1:51" ht="36.75" customHeight="1">
      <c r="A45" s="141"/>
      <c r="B45" s="190"/>
      <c r="C45" s="161"/>
      <c r="D45" s="481"/>
      <c r="E45" s="482"/>
      <c r="F45" s="482"/>
      <c r="G45" s="483"/>
      <c r="H45" s="481"/>
      <c r="I45" s="482"/>
      <c r="J45" s="482"/>
      <c r="K45" s="483"/>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58"/>
    </row>
    <row r="46" spans="1:51" ht="36.75" customHeight="1">
      <c r="A46" s="141"/>
      <c r="B46" s="190"/>
      <c r="C46" s="161"/>
      <c r="D46" s="481"/>
      <c r="E46" s="482"/>
      <c r="F46" s="482"/>
      <c r="G46" s="483"/>
      <c r="H46" s="481"/>
      <c r="I46" s="482"/>
      <c r="J46" s="482"/>
      <c r="K46" s="483"/>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58"/>
    </row>
    <row r="47" spans="1:51" ht="36.75" customHeight="1">
      <c r="A47" s="141"/>
      <c r="B47" s="190"/>
      <c r="C47" s="161"/>
      <c r="D47" s="481"/>
      <c r="E47" s="482"/>
      <c r="F47" s="482"/>
      <c r="G47" s="483"/>
      <c r="H47" s="481"/>
      <c r="I47" s="482"/>
      <c r="J47" s="482"/>
      <c r="K47" s="483"/>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58"/>
    </row>
    <row r="48" spans="1:51" ht="18.75" thickBot="1">
      <c r="A48" s="141"/>
      <c r="B48" s="198"/>
      <c r="C48" s="199"/>
      <c r="D48" s="200"/>
      <c r="E48" s="201"/>
      <c r="F48" s="201"/>
      <c r="G48" s="201"/>
      <c r="H48" s="201"/>
      <c r="I48" s="201"/>
      <c r="J48" s="201"/>
      <c r="K48" s="201"/>
      <c r="L48" s="202"/>
      <c r="M48" s="202"/>
      <c r="N48" s="203"/>
      <c r="O48" s="203"/>
      <c r="P48" s="203"/>
      <c r="Q48" s="203"/>
      <c r="R48" s="203"/>
      <c r="S48" s="203"/>
      <c r="T48" s="203"/>
      <c r="U48" s="204"/>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158"/>
    </row>
    <row r="49" ht="12.75">
      <c r="AZ49" s="205" t="s">
        <v>507</v>
      </c>
    </row>
    <row r="50" ht="12.75">
      <c r="AZ50" s="205" t="s">
        <v>508</v>
      </c>
    </row>
    <row r="51" ht="12.75">
      <c r="AZ51" s="205" t="s">
        <v>509</v>
      </c>
    </row>
  </sheetData>
  <sheetProtection password="F92D" sheet="1" objects="1" scenarios="1" formatCells="0" formatColumns="0" formatRows="0"/>
  <mergeCells count="82">
    <mergeCell ref="D46:G46"/>
    <mergeCell ref="H46:K46"/>
    <mergeCell ref="D47:G47"/>
    <mergeCell ref="H47:K47"/>
    <mergeCell ref="D43:G43"/>
    <mergeCell ref="H43:K43"/>
    <mergeCell ref="D44:G44"/>
    <mergeCell ref="H44:K44"/>
    <mergeCell ref="D45:G45"/>
    <mergeCell ref="H45:K45"/>
    <mergeCell ref="D40:G40"/>
    <mergeCell ref="H40:K40"/>
    <mergeCell ref="D41:G41"/>
    <mergeCell ref="H41:K41"/>
    <mergeCell ref="D42:G42"/>
    <mergeCell ref="H42:K42"/>
    <mergeCell ref="D37:G37"/>
    <mergeCell ref="H37:K37"/>
    <mergeCell ref="D38:G38"/>
    <mergeCell ref="H38:K38"/>
    <mergeCell ref="D39:G39"/>
    <mergeCell ref="H39:K39"/>
    <mergeCell ref="D34:G34"/>
    <mergeCell ref="H34:K34"/>
    <mergeCell ref="D35:G35"/>
    <mergeCell ref="H35:K35"/>
    <mergeCell ref="D36:G36"/>
    <mergeCell ref="H36:K36"/>
    <mergeCell ref="D31:G31"/>
    <mergeCell ref="H31:K31"/>
    <mergeCell ref="D32:G32"/>
    <mergeCell ref="H32:K32"/>
    <mergeCell ref="D33:G33"/>
    <mergeCell ref="H33:K33"/>
    <mergeCell ref="D28:G28"/>
    <mergeCell ref="H28:K28"/>
    <mergeCell ref="D29:G29"/>
    <mergeCell ref="H29:K29"/>
    <mergeCell ref="D30:G30"/>
    <mergeCell ref="H30:K30"/>
    <mergeCell ref="D25:G25"/>
    <mergeCell ref="H25:K25"/>
    <mergeCell ref="D26:G26"/>
    <mergeCell ref="H26:K26"/>
    <mergeCell ref="D27:G27"/>
    <mergeCell ref="H27:K27"/>
    <mergeCell ref="AY21:BC21"/>
    <mergeCell ref="D22:G22"/>
    <mergeCell ref="H22:K22"/>
    <mergeCell ref="D23:G23"/>
    <mergeCell ref="H23:K23"/>
    <mergeCell ref="D24:G24"/>
    <mergeCell ref="H24:K24"/>
    <mergeCell ref="D19:G19"/>
    <mergeCell ref="H19:K19"/>
    <mergeCell ref="D20:G20"/>
    <mergeCell ref="H20:K20"/>
    <mergeCell ref="D21:G21"/>
    <mergeCell ref="H21:K21"/>
    <mergeCell ref="D16:G16"/>
    <mergeCell ref="H16:K16"/>
    <mergeCell ref="D17:G17"/>
    <mergeCell ref="H17:K17"/>
    <mergeCell ref="D18:G18"/>
    <mergeCell ref="H18:K18"/>
    <mergeCell ref="D15:G15"/>
    <mergeCell ref="H15:K15"/>
    <mergeCell ref="B2:U2"/>
    <mergeCell ref="D4:T4"/>
    <mergeCell ref="D7:G9"/>
    <mergeCell ref="H12:K12"/>
    <mergeCell ref="D13:G13"/>
    <mergeCell ref="H13:K13"/>
    <mergeCell ref="D14:G14"/>
    <mergeCell ref="H14:K14"/>
    <mergeCell ref="V9:AX9"/>
    <mergeCell ref="AY9:BC12"/>
    <mergeCell ref="D10:G10"/>
    <mergeCell ref="H10:K10"/>
    <mergeCell ref="D11:G11"/>
    <mergeCell ref="H11:K11"/>
    <mergeCell ref="D12:G12"/>
  </mergeCells>
  <dataValidations count="2">
    <dataValidation type="list" allowBlank="1" showInputMessage="1" showErrorMessage="1" sqref="H8">
      <formula1>$AZ$48:$AZ$51</formula1>
    </dataValidation>
    <dataValidation type="list" allowBlank="1" showInputMessage="1" showErrorMessage="1" sqref="L12:U47">
      <formula1>$L$11:$M$11</formula1>
    </dataValidation>
  </dataValidations>
  <printOptions horizontalCentered="1"/>
  <pageMargins left="0.45" right="0.45" top="0.4" bottom="0.45" header="0.3" footer="0.3"/>
  <pageSetup horizontalDpi="600" verticalDpi="600" orientation="landscape" paperSize="9" scale="65" r:id="rId3"/>
  <headerFooter>
    <oddFooter>&amp;CForm PC-2105</oddFooter>
  </headerFooter>
  <colBreaks count="1" manualBreakCount="1">
    <brk id="51" max="65535" man="1"/>
  </colBreaks>
  <legacyDrawing r:id="rId2"/>
</worksheet>
</file>

<file path=xl/worksheets/sheet5.xml><?xml version="1.0" encoding="utf-8"?>
<worksheet xmlns="http://schemas.openxmlformats.org/spreadsheetml/2006/main" xmlns:r="http://schemas.openxmlformats.org/officeDocument/2006/relationships">
  <sheetPr>
    <tabColor theme="7" tint="-0.24997000396251678"/>
  </sheetPr>
  <dimension ref="A1:AG482"/>
  <sheetViews>
    <sheetView showGridLines="0" zoomScale="80" zoomScaleNormal="80" zoomScalePageLayoutView="0" workbookViewId="0" topLeftCell="B18">
      <selection activeCell="O32" sqref="O32"/>
    </sheetView>
  </sheetViews>
  <sheetFormatPr defaultColWidth="9.140625" defaultRowHeight="15"/>
  <cols>
    <col min="1" max="1" width="3.00390625" style="15" customWidth="1"/>
    <col min="2" max="2" width="1.8515625" style="15" customWidth="1"/>
    <col min="3" max="3" width="25.57421875" style="15" customWidth="1"/>
    <col min="4" max="4" width="7.140625" style="15" customWidth="1"/>
    <col min="5" max="5" width="20.140625" style="15" customWidth="1"/>
    <col min="6" max="6" width="27.57421875" style="15" customWidth="1"/>
    <col min="7" max="7" width="17.28125" style="15" customWidth="1"/>
    <col min="8" max="8" width="17.7109375" style="15" customWidth="1"/>
    <col min="9" max="9" width="17.8515625" style="15" customWidth="1"/>
    <col min="10" max="10" width="20.28125" style="15" customWidth="1"/>
    <col min="11" max="11" width="17.7109375" style="15" customWidth="1"/>
    <col min="12" max="12" width="17.57421875" style="15" customWidth="1"/>
    <col min="13" max="13" width="17.140625" style="15" customWidth="1"/>
    <col min="14" max="14" width="17.8515625" style="15" customWidth="1"/>
    <col min="15" max="16" width="19.140625" style="15" customWidth="1"/>
    <col min="17" max="17" width="21.7109375" style="212" customWidth="1"/>
    <col min="18" max="18" width="7.57421875" style="232" customWidth="1"/>
    <col min="19" max="19" width="3.140625" style="15" customWidth="1"/>
    <col min="20" max="20" width="9.28125" style="15" customWidth="1"/>
    <col min="21" max="21" width="13.140625" style="15" customWidth="1"/>
    <col min="22" max="22" width="21.00390625" style="15" customWidth="1"/>
    <col min="23" max="23" width="19.7109375" style="15" customWidth="1"/>
    <col min="24" max="24" width="19.00390625" style="15" customWidth="1"/>
    <col min="25" max="25" width="20.00390625" style="15" customWidth="1"/>
    <col min="26" max="16384" width="9.140625" style="15" customWidth="1"/>
  </cols>
  <sheetData>
    <row r="1" spans="4:12" ht="9" customHeight="1" thickBot="1">
      <c r="D1" s="509"/>
      <c r="E1" s="509"/>
      <c r="F1" s="509"/>
      <c r="G1" s="509"/>
      <c r="H1" s="509"/>
      <c r="I1" s="509"/>
      <c r="J1" s="509"/>
      <c r="K1" s="509"/>
      <c r="L1" s="509"/>
    </row>
    <row r="2" spans="2:31" ht="27" customHeight="1" thickBot="1">
      <c r="B2" s="510" t="s">
        <v>324</v>
      </c>
      <c r="C2" s="511"/>
      <c r="D2" s="511"/>
      <c r="E2" s="511"/>
      <c r="F2" s="511"/>
      <c r="G2" s="511"/>
      <c r="H2" s="511"/>
      <c r="I2" s="511"/>
      <c r="J2" s="511"/>
      <c r="K2" s="511"/>
      <c r="L2" s="511"/>
      <c r="M2" s="511"/>
      <c r="N2" s="511"/>
      <c r="O2" s="511"/>
      <c r="P2" s="511"/>
      <c r="Q2" s="511"/>
      <c r="R2" s="512"/>
      <c r="T2" s="513" t="s">
        <v>325</v>
      </c>
      <c r="U2" s="514"/>
      <c r="V2" s="514"/>
      <c r="W2" s="514"/>
      <c r="X2" s="515"/>
      <c r="Y2" s="17"/>
      <c r="Z2" s="513" t="s">
        <v>326</v>
      </c>
      <c r="AA2" s="514"/>
      <c r="AB2" s="514"/>
      <c r="AC2" s="514"/>
      <c r="AD2" s="514"/>
      <c r="AE2" s="515"/>
    </row>
    <row r="3" spans="2:31" ht="23.25" customHeight="1" thickBot="1">
      <c r="B3" s="516"/>
      <c r="C3" s="517"/>
      <c r="D3" s="517"/>
      <c r="E3" s="517"/>
      <c r="F3" s="517"/>
      <c r="G3" s="517"/>
      <c r="H3" s="517"/>
      <c r="I3" s="517"/>
      <c r="J3" s="517"/>
      <c r="K3" s="517"/>
      <c r="L3" s="517"/>
      <c r="M3" s="517"/>
      <c r="N3" s="517"/>
      <c r="O3" s="517"/>
      <c r="P3" s="517"/>
      <c r="Q3" s="517"/>
      <c r="R3" s="233"/>
      <c r="T3" s="518" t="s">
        <v>327</v>
      </c>
      <c r="U3" s="519"/>
      <c r="V3" s="519"/>
      <c r="W3" s="519"/>
      <c r="X3" s="520"/>
      <c r="Y3" s="17"/>
      <c r="Z3" s="527" t="s">
        <v>328</v>
      </c>
      <c r="AA3" s="528"/>
      <c r="AB3" s="528"/>
      <c r="AC3" s="528"/>
      <c r="AD3" s="528"/>
      <c r="AE3" s="529"/>
    </row>
    <row r="4" spans="2:31" ht="36" customHeight="1" thickBot="1">
      <c r="B4" s="18"/>
      <c r="C4" s="19"/>
      <c r="D4" s="20"/>
      <c r="E4" s="21"/>
      <c r="F4" s="21"/>
      <c r="G4" s="19"/>
      <c r="H4" s="19"/>
      <c r="I4" s="19"/>
      <c r="J4" s="19"/>
      <c r="K4" s="19"/>
      <c r="L4" s="19"/>
      <c r="M4" s="19"/>
      <c r="N4" s="19"/>
      <c r="O4" s="19"/>
      <c r="P4" s="19"/>
      <c r="Q4" s="209"/>
      <c r="R4" s="234"/>
      <c r="T4" s="521"/>
      <c r="U4" s="522"/>
      <c r="V4" s="522"/>
      <c r="W4" s="522"/>
      <c r="X4" s="523"/>
      <c r="Y4" s="17"/>
      <c r="Z4" s="530"/>
      <c r="AA4" s="531"/>
      <c r="AB4" s="531"/>
      <c r="AC4" s="531"/>
      <c r="AD4" s="531"/>
      <c r="AE4" s="532"/>
    </row>
    <row r="5" spans="2:31" ht="51" customHeight="1" thickBot="1">
      <c r="B5" s="18"/>
      <c r="C5" s="536" t="s">
        <v>329</v>
      </c>
      <c r="D5" s="22">
        <v>1</v>
      </c>
      <c r="E5" s="537" t="s">
        <v>565</v>
      </c>
      <c r="F5" s="538"/>
      <c r="G5" s="538"/>
      <c r="H5" s="538"/>
      <c r="I5" s="538"/>
      <c r="J5" s="538"/>
      <c r="K5" s="538"/>
      <c r="L5" s="538"/>
      <c r="M5" s="538"/>
      <c r="N5" s="538"/>
      <c r="O5" s="538"/>
      <c r="P5" s="538"/>
      <c r="Q5" s="539"/>
      <c r="R5" s="235"/>
      <c r="T5" s="524"/>
      <c r="U5" s="525"/>
      <c r="V5" s="525"/>
      <c r="W5" s="525"/>
      <c r="X5" s="526"/>
      <c r="Y5" s="17"/>
      <c r="Z5" s="533"/>
      <c r="AA5" s="534"/>
      <c r="AB5" s="534"/>
      <c r="AC5" s="534"/>
      <c r="AD5" s="534"/>
      <c r="AE5" s="535"/>
    </row>
    <row r="6" spans="2:31" ht="12" customHeight="1" thickBot="1">
      <c r="B6" s="18"/>
      <c r="C6" s="536"/>
      <c r="D6" s="23"/>
      <c r="E6" s="24"/>
      <c r="F6" s="24"/>
      <c r="G6" s="24"/>
      <c r="H6" s="24"/>
      <c r="I6" s="24"/>
      <c r="J6" s="24"/>
      <c r="K6" s="24"/>
      <c r="L6" s="24"/>
      <c r="M6" s="24"/>
      <c r="N6" s="24"/>
      <c r="O6" s="24"/>
      <c r="P6" s="24"/>
      <c r="Q6" s="213"/>
      <c r="R6" s="235"/>
      <c r="S6" s="25"/>
      <c r="T6" s="26"/>
      <c r="U6" s="26"/>
      <c r="V6" s="26"/>
      <c r="W6" s="26"/>
      <c r="X6" s="17"/>
      <c r="Y6" s="17"/>
      <c r="Z6" s="27"/>
      <c r="AA6" s="28"/>
      <c r="AB6" s="28"/>
      <c r="AC6" s="28"/>
      <c r="AD6" s="28"/>
      <c r="AE6" s="29"/>
    </row>
    <row r="7" spans="2:31" ht="16.5" customHeight="1">
      <c r="B7" s="18"/>
      <c r="C7" s="536"/>
      <c r="D7" s="30"/>
      <c r="E7" s="31"/>
      <c r="F7" s="31"/>
      <c r="G7" s="31"/>
      <c r="H7" s="31"/>
      <c r="I7" s="31"/>
      <c r="J7" s="31"/>
      <c r="K7" s="31"/>
      <c r="L7" s="31"/>
      <c r="M7" s="31"/>
      <c r="N7" s="31"/>
      <c r="O7" s="31"/>
      <c r="P7" s="31"/>
      <c r="Q7" s="32"/>
      <c r="R7" s="236"/>
      <c r="T7" s="540" t="s">
        <v>330</v>
      </c>
      <c r="U7" s="541"/>
      <c r="V7" s="541"/>
      <c r="W7" s="541"/>
      <c r="X7" s="542"/>
      <c r="Y7" s="17"/>
      <c r="Z7" s="496" t="s">
        <v>331</v>
      </c>
      <c r="AA7" s="497"/>
      <c r="AB7" s="497"/>
      <c r="AC7" s="497"/>
      <c r="AD7" s="497"/>
      <c r="AE7" s="498"/>
    </row>
    <row r="8" spans="2:31" ht="31.5" customHeight="1" thickBot="1">
      <c r="B8" s="18"/>
      <c r="C8" s="536"/>
      <c r="D8" s="23">
        <v>2</v>
      </c>
      <c r="E8" s="499" t="s">
        <v>560</v>
      </c>
      <c r="F8" s="499"/>
      <c r="G8" s="499"/>
      <c r="H8" s="499"/>
      <c r="I8" s="499"/>
      <c r="J8" s="499"/>
      <c r="K8" s="499"/>
      <c r="L8" s="499"/>
      <c r="M8" s="499"/>
      <c r="N8" s="499"/>
      <c r="O8" s="499"/>
      <c r="P8" s="499"/>
      <c r="Q8" s="500"/>
      <c r="R8" s="235"/>
      <c r="T8" s="543"/>
      <c r="U8" s="544"/>
      <c r="V8" s="544"/>
      <c r="W8" s="544"/>
      <c r="X8" s="545"/>
      <c r="Y8" s="33"/>
      <c r="Z8" s="496"/>
      <c r="AA8" s="497"/>
      <c r="AB8" s="497"/>
      <c r="AC8" s="497"/>
      <c r="AD8" s="497"/>
      <c r="AE8" s="498"/>
    </row>
    <row r="9" spans="2:31" ht="14.25" customHeight="1">
      <c r="B9" s="18"/>
      <c r="C9" s="536"/>
      <c r="D9" s="30"/>
      <c r="E9" s="31"/>
      <c r="F9" s="31"/>
      <c r="G9" s="31"/>
      <c r="H9" s="31"/>
      <c r="I9" s="31"/>
      <c r="J9" s="31"/>
      <c r="K9" s="31"/>
      <c r="L9" s="31"/>
      <c r="M9" s="31"/>
      <c r="N9" s="31"/>
      <c r="O9" s="31"/>
      <c r="P9" s="31"/>
      <c r="Q9" s="32"/>
      <c r="R9" s="236"/>
      <c r="T9" s="501" t="s">
        <v>332</v>
      </c>
      <c r="U9" s="502"/>
      <c r="V9" s="502"/>
      <c r="W9" s="502"/>
      <c r="X9" s="503"/>
      <c r="Y9" s="33"/>
      <c r="Z9" s="496"/>
      <c r="AA9" s="497"/>
      <c r="AB9" s="497"/>
      <c r="AC9" s="497"/>
      <c r="AD9" s="497"/>
      <c r="AE9" s="498"/>
    </row>
    <row r="10" spans="2:31" ht="69" customHeight="1">
      <c r="B10" s="18"/>
      <c r="C10" s="536"/>
      <c r="D10" s="23">
        <v>3</v>
      </c>
      <c r="E10" s="499" t="s">
        <v>333</v>
      </c>
      <c r="F10" s="499"/>
      <c r="G10" s="499"/>
      <c r="H10" s="499"/>
      <c r="I10" s="499"/>
      <c r="J10" s="499"/>
      <c r="K10" s="499"/>
      <c r="L10" s="499"/>
      <c r="M10" s="499"/>
      <c r="N10" s="499"/>
      <c r="O10" s="499"/>
      <c r="P10" s="499"/>
      <c r="Q10" s="500"/>
      <c r="R10" s="235"/>
      <c r="T10" s="504"/>
      <c r="U10" s="505"/>
      <c r="V10" s="505"/>
      <c r="W10" s="505"/>
      <c r="X10" s="506"/>
      <c r="Y10" s="33"/>
      <c r="Z10" s="496"/>
      <c r="AA10" s="497"/>
      <c r="AB10" s="497"/>
      <c r="AC10" s="497"/>
      <c r="AD10" s="497"/>
      <c r="AE10" s="498"/>
    </row>
    <row r="11" spans="2:31" ht="15" customHeight="1">
      <c r="B11" s="18"/>
      <c r="C11" s="536"/>
      <c r="D11" s="30"/>
      <c r="E11" s="31"/>
      <c r="F11" s="31"/>
      <c r="G11" s="31"/>
      <c r="H11" s="31"/>
      <c r="I11" s="31"/>
      <c r="J11" s="31"/>
      <c r="K11" s="31"/>
      <c r="L11" s="31"/>
      <c r="M11" s="31"/>
      <c r="N11" s="31"/>
      <c r="O11" s="31"/>
      <c r="P11" s="31"/>
      <c r="Q11" s="32"/>
      <c r="R11" s="236"/>
      <c r="T11" s="504"/>
      <c r="U11" s="505"/>
      <c r="V11" s="505"/>
      <c r="W11" s="505"/>
      <c r="X11" s="506"/>
      <c r="Y11" s="33"/>
      <c r="Z11" s="504" t="s">
        <v>334</v>
      </c>
      <c r="AA11" s="505"/>
      <c r="AB11" s="505"/>
      <c r="AC11" s="505"/>
      <c r="AD11" s="505"/>
      <c r="AE11" s="506"/>
    </row>
    <row r="12" spans="2:31" ht="32.25" customHeight="1" thickBot="1">
      <c r="B12" s="18"/>
      <c r="C12" s="536"/>
      <c r="D12" s="34">
        <v>4</v>
      </c>
      <c r="E12" s="507" t="s">
        <v>335</v>
      </c>
      <c r="F12" s="507"/>
      <c r="G12" s="507"/>
      <c r="H12" s="507"/>
      <c r="I12" s="507"/>
      <c r="J12" s="507"/>
      <c r="K12" s="507"/>
      <c r="L12" s="507"/>
      <c r="M12" s="507"/>
      <c r="N12" s="507"/>
      <c r="O12" s="507"/>
      <c r="P12" s="507"/>
      <c r="Q12" s="508"/>
      <c r="R12" s="235"/>
      <c r="T12" s="504"/>
      <c r="U12" s="505"/>
      <c r="V12" s="505"/>
      <c r="W12" s="505"/>
      <c r="X12" s="506"/>
      <c r="Y12" s="17"/>
      <c r="Z12" s="504"/>
      <c r="AA12" s="505"/>
      <c r="AB12" s="505"/>
      <c r="AC12" s="505"/>
      <c r="AD12" s="505"/>
      <c r="AE12" s="506"/>
    </row>
    <row r="13" spans="2:31" ht="20.25" customHeight="1" thickBot="1">
      <c r="B13" s="18"/>
      <c r="C13" s="35"/>
      <c r="D13" s="19"/>
      <c r="E13" s="19"/>
      <c r="F13" s="19"/>
      <c r="G13" s="19"/>
      <c r="H13" s="19"/>
      <c r="I13" s="19"/>
      <c r="J13" s="19"/>
      <c r="K13" s="245" t="e">
        <f>SUM(J27,L27)/SUM(H27,J27,L27,N27,P27)</f>
        <v>#DIV/0!</v>
      </c>
      <c r="L13" s="19"/>
      <c r="M13" s="19"/>
      <c r="N13" s="19"/>
      <c r="O13" s="19"/>
      <c r="P13" s="19"/>
      <c r="Q13" s="209"/>
      <c r="R13" s="234"/>
      <c r="T13" s="504"/>
      <c r="U13" s="505"/>
      <c r="V13" s="505"/>
      <c r="W13" s="505"/>
      <c r="X13" s="506"/>
      <c r="Y13" s="17"/>
      <c r="Z13" s="504"/>
      <c r="AA13" s="505"/>
      <c r="AB13" s="505"/>
      <c r="AC13" s="505"/>
      <c r="AD13" s="505"/>
      <c r="AE13" s="506"/>
    </row>
    <row r="14" spans="2:33" ht="75" customHeight="1" thickBot="1">
      <c r="B14" s="36"/>
      <c r="C14" s="495"/>
      <c r="D14" s="40"/>
      <c r="E14" s="247" t="s">
        <v>338</v>
      </c>
      <c r="F14" s="552">
        <v>1</v>
      </c>
      <c r="G14" s="553"/>
      <c r="H14" s="248" t="s">
        <v>564</v>
      </c>
      <c r="I14" s="554" t="s">
        <v>336</v>
      </c>
      <c r="J14" s="555"/>
      <c r="K14" s="556">
        <f>IF(SUM(J27+L27)=0,"",SUM(J27+L27)/SUM(H27+J27+L27+N27+P27))</f>
      </c>
      <c r="L14" s="557"/>
      <c r="M14" s="25"/>
      <c r="N14" s="603">
        <f>_xlfn.IFERROR(IF(MATCH("error on this line",Q33:Q231,0)&gt;0,"Correct Errors: Total Cost MUST EQUAL Grant Amount + Community Contribution + Third Party Contribution",""),"")</f>
      </c>
      <c r="O14" s="603"/>
      <c r="P14" s="25"/>
      <c r="Q14" s="214"/>
      <c r="R14" s="237"/>
      <c r="T14" s="558" t="s">
        <v>337</v>
      </c>
      <c r="U14" s="559"/>
      <c r="V14" s="559"/>
      <c r="W14" s="559"/>
      <c r="X14" s="560"/>
      <c r="Z14" s="546"/>
      <c r="AA14" s="547"/>
      <c r="AB14" s="547"/>
      <c r="AC14" s="547"/>
      <c r="AD14" s="547"/>
      <c r="AE14" s="548"/>
      <c r="AF14" s="39"/>
      <c r="AG14" s="39"/>
    </row>
    <row r="15" spans="2:33" ht="36" customHeight="1" thickBot="1">
      <c r="B15" s="36"/>
      <c r="C15" s="495"/>
      <c r="D15" s="40"/>
      <c r="I15" s="554" t="s">
        <v>339</v>
      </c>
      <c r="J15" s="561"/>
      <c r="K15" s="562">
        <f>SUM(H27+J27+L27+N27+P27)</f>
        <v>0</v>
      </c>
      <c r="L15" s="563"/>
      <c r="M15" s="25"/>
      <c r="N15" s="25"/>
      <c r="O15" s="25"/>
      <c r="P15" s="25"/>
      <c r="Q15" s="214"/>
      <c r="R15" s="237"/>
      <c r="T15" s="558"/>
      <c r="U15" s="559"/>
      <c r="V15" s="559"/>
      <c r="W15" s="559"/>
      <c r="X15" s="560"/>
      <c r="Z15" s="546"/>
      <c r="AA15" s="547"/>
      <c r="AB15" s="547"/>
      <c r="AC15" s="547"/>
      <c r="AD15" s="547"/>
      <c r="AE15" s="548"/>
      <c r="AF15" s="39"/>
      <c r="AG15" s="39"/>
    </row>
    <row r="16" spans="2:33" ht="21.75" customHeight="1" thickBot="1">
      <c r="B16" s="36"/>
      <c r="C16" s="41"/>
      <c r="D16" s="40"/>
      <c r="E16" s="42"/>
      <c r="F16" s="43"/>
      <c r="G16" s="43"/>
      <c r="H16" s="40"/>
      <c r="I16" s="40"/>
      <c r="J16" s="40"/>
      <c r="K16" s="40"/>
      <c r="L16" s="44"/>
      <c r="M16" s="25"/>
      <c r="N16" s="25"/>
      <c r="O16" s="25"/>
      <c r="P16" s="25"/>
      <c r="Q16" s="214"/>
      <c r="R16" s="237"/>
      <c r="T16" s="558" t="s">
        <v>340</v>
      </c>
      <c r="U16" s="559"/>
      <c r="V16" s="559"/>
      <c r="W16" s="559"/>
      <c r="X16" s="560"/>
      <c r="Z16" s="546"/>
      <c r="AA16" s="547"/>
      <c r="AB16" s="547"/>
      <c r="AC16" s="547"/>
      <c r="AD16" s="547"/>
      <c r="AE16" s="548"/>
      <c r="AF16" s="39"/>
      <c r="AG16" s="39"/>
    </row>
    <row r="17" spans="2:33" ht="19.5" customHeight="1">
      <c r="B17" s="36"/>
      <c r="C17" s="37"/>
      <c r="D17" s="40"/>
      <c r="E17" s="45"/>
      <c r="F17" s="46"/>
      <c r="G17" s="566" t="s">
        <v>341</v>
      </c>
      <c r="H17" s="567"/>
      <c r="I17" s="570" t="s">
        <v>319</v>
      </c>
      <c r="J17" s="571"/>
      <c r="K17" s="571"/>
      <c r="L17" s="572"/>
      <c r="M17" s="573" t="s">
        <v>342</v>
      </c>
      <c r="N17" s="573"/>
      <c r="O17" s="573"/>
      <c r="P17" s="567"/>
      <c r="Q17" s="77"/>
      <c r="R17" s="47"/>
      <c r="T17" s="558"/>
      <c r="U17" s="559"/>
      <c r="V17" s="559"/>
      <c r="W17" s="559"/>
      <c r="X17" s="560"/>
      <c r="Z17" s="546"/>
      <c r="AA17" s="547"/>
      <c r="AB17" s="547"/>
      <c r="AC17" s="547"/>
      <c r="AD17" s="547"/>
      <c r="AE17" s="548"/>
      <c r="AF17" s="39"/>
      <c r="AG17" s="39"/>
    </row>
    <row r="18" spans="2:33" ht="19.5" customHeight="1" thickBot="1">
      <c r="B18" s="36"/>
      <c r="C18" s="37"/>
      <c r="D18" s="25"/>
      <c r="E18" s="48"/>
      <c r="F18" s="48"/>
      <c r="G18" s="568"/>
      <c r="H18" s="569"/>
      <c r="I18" s="574" t="s">
        <v>343</v>
      </c>
      <c r="J18" s="575"/>
      <c r="K18" s="575" t="s">
        <v>344</v>
      </c>
      <c r="L18" s="576"/>
      <c r="M18" s="49" t="s">
        <v>343</v>
      </c>
      <c r="N18" s="49"/>
      <c r="O18" s="49" t="s">
        <v>344</v>
      </c>
      <c r="P18" s="50"/>
      <c r="Q18" s="84"/>
      <c r="R18" s="51"/>
      <c r="T18" s="52"/>
      <c r="U18" s="25"/>
      <c r="V18" s="25"/>
      <c r="W18" s="25"/>
      <c r="X18" s="53"/>
      <c r="Z18" s="546"/>
      <c r="AA18" s="547"/>
      <c r="AB18" s="547"/>
      <c r="AC18" s="547"/>
      <c r="AD18" s="547"/>
      <c r="AE18" s="548"/>
      <c r="AF18" s="39"/>
      <c r="AG18" s="39"/>
    </row>
    <row r="19" spans="2:33" ht="36.75" customHeight="1" thickBot="1">
      <c r="B19" s="36"/>
      <c r="C19" s="536" t="s">
        <v>345</v>
      </c>
      <c r="D19" s="25"/>
      <c r="E19" s="577" t="s">
        <v>265</v>
      </c>
      <c r="F19" s="578"/>
      <c r="G19" s="54" t="s">
        <v>346</v>
      </c>
      <c r="H19" s="54" t="s">
        <v>347</v>
      </c>
      <c r="I19" s="54" t="s">
        <v>346</v>
      </c>
      <c r="J19" s="54" t="s">
        <v>347</v>
      </c>
      <c r="K19" s="54" t="s">
        <v>346</v>
      </c>
      <c r="L19" s="54" t="s">
        <v>347</v>
      </c>
      <c r="M19" s="54" t="s">
        <v>346</v>
      </c>
      <c r="N19" s="54" t="s">
        <v>347</v>
      </c>
      <c r="O19" s="54" t="s">
        <v>346</v>
      </c>
      <c r="P19" s="54" t="s">
        <v>347</v>
      </c>
      <c r="Q19" s="210"/>
      <c r="R19" s="55"/>
      <c r="T19" s="546" t="s">
        <v>348</v>
      </c>
      <c r="U19" s="547"/>
      <c r="V19" s="547"/>
      <c r="W19" s="547"/>
      <c r="X19" s="548"/>
      <c r="Z19" s="546"/>
      <c r="AA19" s="547"/>
      <c r="AB19" s="547"/>
      <c r="AC19" s="547"/>
      <c r="AD19" s="547"/>
      <c r="AE19" s="548"/>
      <c r="AF19" s="39"/>
      <c r="AG19" s="39"/>
    </row>
    <row r="20" spans="2:33" ht="19.5" customHeight="1" thickBot="1">
      <c r="B20" s="36"/>
      <c r="C20" s="536"/>
      <c r="D20" s="25"/>
      <c r="E20" s="564" t="s">
        <v>349</v>
      </c>
      <c r="F20" s="565"/>
      <c r="G20" s="56">
        <f>SUMIF($H$33:$H$231,"Labor",$L$33:$L$231)</f>
        <v>0</v>
      </c>
      <c r="H20" s="57">
        <f aca="true" t="shared" si="0" ref="H20:H26">G20/F$14</f>
        <v>0</v>
      </c>
      <c r="I20" s="56">
        <f>SUMIF($H$33:$H$231,"Labor",$M$33:$M$231)</f>
        <v>0</v>
      </c>
      <c r="J20" s="57">
        <f aca="true" t="shared" si="1" ref="J20:J26">I20/F$14</f>
        <v>0</v>
      </c>
      <c r="K20" s="56">
        <f>SUMIF($H$33:$H$231,"Labor",$N$33:$N$231)</f>
        <v>0</v>
      </c>
      <c r="L20" s="57">
        <f aca="true" t="shared" si="2" ref="L20:L26">K20/F$14</f>
        <v>0</v>
      </c>
      <c r="M20" s="56">
        <f>SUMIF($H$33:$H$231,"Labor",$O$33:$O$231)</f>
        <v>0</v>
      </c>
      <c r="N20" s="57">
        <f aca="true" t="shared" si="3" ref="N20:N26">M20/F$14</f>
        <v>0</v>
      </c>
      <c r="O20" s="56">
        <f>SUMIF($H$33:$H$231,"Labor",$P$33:$P$231)</f>
        <v>0</v>
      </c>
      <c r="P20" s="57">
        <f aca="true" t="shared" si="4" ref="P20:P26">O20/F$14</f>
        <v>0</v>
      </c>
      <c r="Q20" s="215"/>
      <c r="R20" s="238"/>
      <c r="T20" s="546"/>
      <c r="U20" s="547"/>
      <c r="V20" s="547"/>
      <c r="W20" s="547"/>
      <c r="X20" s="548"/>
      <c r="Z20" s="546"/>
      <c r="AA20" s="547"/>
      <c r="AB20" s="547"/>
      <c r="AC20" s="547"/>
      <c r="AD20" s="547"/>
      <c r="AE20" s="548"/>
      <c r="AF20" s="39"/>
      <c r="AG20" s="39"/>
    </row>
    <row r="21" spans="2:33" ht="19.5" customHeight="1" thickBot="1">
      <c r="B21" s="36"/>
      <c r="C21" s="536"/>
      <c r="D21" s="25"/>
      <c r="E21" s="564" t="s">
        <v>350</v>
      </c>
      <c r="F21" s="565"/>
      <c r="G21" s="56">
        <f>SUMIF($H$33:$H$231,"Equipment",$L$33:$L$231)</f>
        <v>0</v>
      </c>
      <c r="H21" s="57">
        <f t="shared" si="0"/>
        <v>0</v>
      </c>
      <c r="I21" s="56">
        <f>SUMIF($H$33:$H$231,"Equipment",$M$33:$M$231)</f>
        <v>0</v>
      </c>
      <c r="J21" s="57">
        <f t="shared" si="1"/>
        <v>0</v>
      </c>
      <c r="K21" s="56">
        <f>SUMIF($H$33:$H$231,"Equipment",$N$33:$N$231)</f>
        <v>0</v>
      </c>
      <c r="L21" s="57">
        <f t="shared" si="2"/>
        <v>0</v>
      </c>
      <c r="M21" s="56">
        <f>SUMIF($H$33:$H$231,"Equipment",$O$33:$O$231)</f>
        <v>0</v>
      </c>
      <c r="N21" s="57">
        <f t="shared" si="3"/>
        <v>0</v>
      </c>
      <c r="O21" s="56">
        <f>SUMIF($H$33:$H$231,"Equipment",$P$33:$P$231)</f>
        <v>0</v>
      </c>
      <c r="P21" s="57">
        <f t="shared" si="4"/>
        <v>0</v>
      </c>
      <c r="Q21" s="215"/>
      <c r="R21" s="238"/>
      <c r="T21" s="546"/>
      <c r="U21" s="547"/>
      <c r="V21" s="547"/>
      <c r="W21" s="547"/>
      <c r="X21" s="548"/>
      <c r="Z21" s="546"/>
      <c r="AA21" s="547"/>
      <c r="AB21" s="547"/>
      <c r="AC21" s="547"/>
      <c r="AD21" s="547"/>
      <c r="AE21" s="548"/>
      <c r="AF21" s="39"/>
      <c r="AG21" s="39"/>
    </row>
    <row r="22" spans="2:33" ht="19.5" customHeight="1" thickBot="1">
      <c r="B22" s="36"/>
      <c r="C22" s="536"/>
      <c r="D22" s="25"/>
      <c r="E22" s="564" t="s">
        <v>351</v>
      </c>
      <c r="F22" s="565"/>
      <c r="G22" s="56">
        <f>SUMIF($H$33:$H$231,"Materials/Supplies",$L$33:$L$231)</f>
        <v>0</v>
      </c>
      <c r="H22" s="57">
        <f t="shared" si="0"/>
        <v>0</v>
      </c>
      <c r="I22" s="56">
        <f>SUMIF($H$33:$H$231,"Materials/Supplies",$M$33:$M$231)</f>
        <v>0</v>
      </c>
      <c r="J22" s="57">
        <f t="shared" si="1"/>
        <v>0</v>
      </c>
      <c r="K22" s="56">
        <f>SUMIF($H$33:$H$231,"Materials/Supplies",$N$33:$N$231)</f>
        <v>0</v>
      </c>
      <c r="L22" s="57">
        <f t="shared" si="2"/>
        <v>0</v>
      </c>
      <c r="M22" s="56">
        <f>SUMIF($H$33:$H$231,"Materials/Supplies",$O$33:$O$231)</f>
        <v>0</v>
      </c>
      <c r="N22" s="57">
        <f t="shared" si="3"/>
        <v>0</v>
      </c>
      <c r="O22" s="56">
        <f>SUMIF($H$33:$H$231,"Materials/Supplies",$P$33:$P$231)</f>
        <v>0</v>
      </c>
      <c r="P22" s="57">
        <f t="shared" si="4"/>
        <v>0</v>
      </c>
      <c r="Q22" s="215"/>
      <c r="R22" s="238"/>
      <c r="T22" s="546"/>
      <c r="U22" s="547"/>
      <c r="V22" s="547"/>
      <c r="W22" s="547"/>
      <c r="X22" s="548"/>
      <c r="Z22" s="546"/>
      <c r="AA22" s="547"/>
      <c r="AB22" s="547"/>
      <c r="AC22" s="547"/>
      <c r="AD22" s="547"/>
      <c r="AE22" s="548"/>
      <c r="AF22" s="39"/>
      <c r="AG22" s="39"/>
    </row>
    <row r="23" spans="2:33" ht="19.5" customHeight="1" thickBot="1">
      <c r="B23" s="36"/>
      <c r="C23" s="536"/>
      <c r="D23" s="25"/>
      <c r="E23" s="564" t="s">
        <v>352</v>
      </c>
      <c r="F23" s="565"/>
      <c r="G23" s="56">
        <f>SUMIF($H$33:$H$231,"Land/Venue Rental",$L$33:$L$231)</f>
        <v>0</v>
      </c>
      <c r="H23" s="57">
        <f t="shared" si="0"/>
        <v>0</v>
      </c>
      <c r="I23" s="56">
        <f>SUMIF($H$33:$H$231,"Land/Venue Rental",$M$33:$M$231)</f>
        <v>0</v>
      </c>
      <c r="J23" s="57">
        <f t="shared" si="1"/>
        <v>0</v>
      </c>
      <c r="K23" s="56">
        <f>SUMIF($H$33:$H$231,"Land/Venue Rental",$N$33:$N$231)</f>
        <v>0</v>
      </c>
      <c r="L23" s="57">
        <f t="shared" si="2"/>
        <v>0</v>
      </c>
      <c r="M23" s="56">
        <f>SUMIF($H$33:$H$231,"Land/Venue Rental",$O$33:$O$231)</f>
        <v>0</v>
      </c>
      <c r="N23" s="57">
        <f t="shared" si="3"/>
        <v>0</v>
      </c>
      <c r="O23" s="56">
        <f>SUMIF($H$33:$H$231,"Land/Venue Rental",$P$33:$P$231)</f>
        <v>0</v>
      </c>
      <c r="P23" s="57">
        <f t="shared" si="4"/>
        <v>0</v>
      </c>
      <c r="Q23" s="215"/>
      <c r="R23" s="238"/>
      <c r="T23" s="549"/>
      <c r="U23" s="550"/>
      <c r="V23" s="550"/>
      <c r="W23" s="550"/>
      <c r="X23" s="551"/>
      <c r="Z23" s="546"/>
      <c r="AA23" s="547"/>
      <c r="AB23" s="547"/>
      <c r="AC23" s="547"/>
      <c r="AD23" s="547"/>
      <c r="AE23" s="548"/>
      <c r="AF23" s="39"/>
      <c r="AG23" s="39"/>
    </row>
    <row r="24" spans="2:33" ht="19.5" customHeight="1" thickBot="1">
      <c r="B24" s="36"/>
      <c r="C24" s="536"/>
      <c r="D24" s="25"/>
      <c r="E24" s="564" t="s">
        <v>353</v>
      </c>
      <c r="F24" s="565"/>
      <c r="G24" s="56">
        <f>SUMIF($H$33:$H$231,"Travel/Per Diem/Food/Lodging",$L$33:$L$231)</f>
        <v>0</v>
      </c>
      <c r="H24" s="57">
        <f t="shared" si="0"/>
        <v>0</v>
      </c>
      <c r="I24" s="56">
        <f>SUMIF($H$33:$H$231,"Travel/Per Diem/Food/Lodging",$M$33:$M$231)</f>
        <v>0</v>
      </c>
      <c r="J24" s="57">
        <f t="shared" si="1"/>
        <v>0</v>
      </c>
      <c r="K24" s="56">
        <f>SUMIF($H$33:$H$231,"Travel/Per Diem/Food/Lodging",$N$33:$N$231)</f>
        <v>0</v>
      </c>
      <c r="L24" s="57">
        <f t="shared" si="2"/>
        <v>0</v>
      </c>
      <c r="M24" s="56">
        <f>SUMIF($H$33:$H$231,"Travel/Per Diem/Food/Lodging",$O$33:$O$231)</f>
        <v>0</v>
      </c>
      <c r="N24" s="57">
        <f t="shared" si="3"/>
        <v>0</v>
      </c>
      <c r="O24" s="56">
        <f>SUMIF($H$33:$H$231,"Travel/Per Diem/Food/Lodging",$P$33:$P$231)</f>
        <v>0</v>
      </c>
      <c r="P24" s="57">
        <f t="shared" si="4"/>
        <v>0</v>
      </c>
      <c r="Q24" s="215"/>
      <c r="R24" s="238"/>
      <c r="Z24" s="546"/>
      <c r="AA24" s="547"/>
      <c r="AB24" s="547"/>
      <c r="AC24" s="547"/>
      <c r="AD24" s="547"/>
      <c r="AE24" s="548"/>
      <c r="AF24" s="39"/>
      <c r="AG24" s="39"/>
    </row>
    <row r="25" spans="2:33" ht="19.5" customHeight="1" thickBot="1">
      <c r="B25" s="36"/>
      <c r="C25" s="536"/>
      <c r="D25" s="25"/>
      <c r="E25" s="564" t="s">
        <v>354</v>
      </c>
      <c r="F25" s="565"/>
      <c r="G25" s="56">
        <f>SUMIF($H$33:$H$231,"Materials transport",$L$33:$L$231)</f>
        <v>0</v>
      </c>
      <c r="H25" s="57">
        <f t="shared" si="0"/>
        <v>0</v>
      </c>
      <c r="I25" s="56">
        <f>SUMIF($H$33:$H$231,"Materials transport",$M$33:$M$231)</f>
        <v>0</v>
      </c>
      <c r="J25" s="57">
        <f t="shared" si="1"/>
        <v>0</v>
      </c>
      <c r="K25" s="56">
        <f>SUMIF($H$33:$H$231,"Materials transport",$N$33:$N$231)</f>
        <v>0</v>
      </c>
      <c r="L25" s="57">
        <f t="shared" si="2"/>
        <v>0</v>
      </c>
      <c r="M25" s="56">
        <f>SUMIF($H$33:$H$231,"Materials transport",$O$33:$O$231)</f>
        <v>0</v>
      </c>
      <c r="N25" s="57">
        <f t="shared" si="3"/>
        <v>0</v>
      </c>
      <c r="O25" s="56">
        <f>SUMIF($H$33:$H$231,"Materials transport",$P$33:$P$231)</f>
        <v>0</v>
      </c>
      <c r="P25" s="57">
        <f t="shared" si="4"/>
        <v>0</v>
      </c>
      <c r="Q25" s="215"/>
      <c r="R25" s="238"/>
      <c r="T25" s="579" t="s">
        <v>355</v>
      </c>
      <c r="U25" s="580"/>
      <c r="V25" s="580"/>
      <c r="W25" s="580"/>
      <c r="X25" s="581"/>
      <c r="Z25" s="546"/>
      <c r="AA25" s="547"/>
      <c r="AB25" s="547"/>
      <c r="AC25" s="547"/>
      <c r="AD25" s="547"/>
      <c r="AE25" s="548"/>
      <c r="AF25" s="39"/>
      <c r="AG25" s="39"/>
    </row>
    <row r="26" spans="2:33" ht="19.5" customHeight="1" thickBot="1">
      <c r="B26" s="36"/>
      <c r="C26" s="536"/>
      <c r="D26" s="25"/>
      <c r="E26" s="564" t="s">
        <v>356</v>
      </c>
      <c r="F26" s="565"/>
      <c r="G26" s="56">
        <f>SUMIF($H$33:$H$231,"Other",$L$33:$L$231)</f>
        <v>0</v>
      </c>
      <c r="H26" s="58">
        <f t="shared" si="0"/>
        <v>0</v>
      </c>
      <c r="I26" s="56">
        <f>SUMIF($H$33:$H$231,"Other",$M$33:$M$231)</f>
        <v>0</v>
      </c>
      <c r="J26" s="58">
        <f t="shared" si="1"/>
        <v>0</v>
      </c>
      <c r="K26" s="56">
        <f>SUMIF($H$33:$H$231,"Other",$N$33:$N$231)</f>
        <v>0</v>
      </c>
      <c r="L26" s="58">
        <f t="shared" si="2"/>
        <v>0</v>
      </c>
      <c r="M26" s="56">
        <f>SUMIF($H$33:$H$231,"Other",$O$33:$O$231)</f>
        <v>0</v>
      </c>
      <c r="N26" s="58">
        <f t="shared" si="3"/>
        <v>0</v>
      </c>
      <c r="O26" s="56">
        <f>SUMIF($H$33:$H$231,"Other",$P$33:$P$231)</f>
        <v>0</v>
      </c>
      <c r="P26" s="58">
        <f t="shared" si="4"/>
        <v>0</v>
      </c>
      <c r="Q26" s="215"/>
      <c r="R26" s="238"/>
      <c r="T26" s="582"/>
      <c r="U26" s="583"/>
      <c r="V26" s="583"/>
      <c r="W26" s="583"/>
      <c r="X26" s="584"/>
      <c r="Z26" s="546"/>
      <c r="AA26" s="547"/>
      <c r="AB26" s="547"/>
      <c r="AC26" s="547"/>
      <c r="AD26" s="547"/>
      <c r="AE26" s="548"/>
      <c r="AF26" s="39"/>
      <c r="AG26" s="39"/>
    </row>
    <row r="27" spans="2:33" ht="19.5" customHeight="1" thickBot="1">
      <c r="B27" s="36"/>
      <c r="C27" s="37"/>
      <c r="D27" s="25"/>
      <c r="E27" s="585" t="s">
        <v>357</v>
      </c>
      <c r="F27" s="585"/>
      <c r="G27" s="59">
        <f aca="true" t="shared" si="5" ref="G27:P27">SUM(G20:G26)</f>
        <v>0</v>
      </c>
      <c r="H27" s="60">
        <f t="shared" si="5"/>
        <v>0</v>
      </c>
      <c r="I27" s="61">
        <f t="shared" si="5"/>
        <v>0</v>
      </c>
      <c r="J27" s="62">
        <f t="shared" si="5"/>
        <v>0</v>
      </c>
      <c r="K27" s="61">
        <f t="shared" si="5"/>
        <v>0</v>
      </c>
      <c r="L27" s="62">
        <f t="shared" si="5"/>
        <v>0</v>
      </c>
      <c r="M27" s="61">
        <f t="shared" si="5"/>
        <v>0</v>
      </c>
      <c r="N27" s="62">
        <f t="shared" si="5"/>
        <v>0</v>
      </c>
      <c r="O27" s="61">
        <f t="shared" si="5"/>
        <v>0</v>
      </c>
      <c r="P27" s="62">
        <f t="shared" si="5"/>
        <v>0</v>
      </c>
      <c r="Q27" s="211"/>
      <c r="R27" s="64"/>
      <c r="T27" s="65"/>
      <c r="U27" s="66"/>
      <c r="V27" s="66"/>
      <c r="W27" s="66"/>
      <c r="X27" s="67"/>
      <c r="Z27" s="546"/>
      <c r="AA27" s="547"/>
      <c r="AB27" s="547"/>
      <c r="AC27" s="547"/>
      <c r="AD27" s="547"/>
      <c r="AE27" s="548"/>
      <c r="AF27" s="39"/>
      <c r="AG27" s="39"/>
    </row>
    <row r="28" spans="2:33" ht="19.5" customHeight="1" thickBot="1">
      <c r="B28" s="36"/>
      <c r="C28" s="37"/>
      <c r="D28" s="25"/>
      <c r="E28" s="68"/>
      <c r="F28" s="68"/>
      <c r="G28" s="69"/>
      <c r="H28" s="70"/>
      <c r="I28" s="71"/>
      <c r="J28" s="63"/>
      <c r="K28" s="71"/>
      <c r="L28" s="63"/>
      <c r="M28" s="71"/>
      <c r="N28" s="63"/>
      <c r="O28" s="71"/>
      <c r="P28" s="63"/>
      <c r="Q28" s="211"/>
      <c r="R28" s="64"/>
      <c r="T28" s="546" t="s">
        <v>358</v>
      </c>
      <c r="U28" s="547"/>
      <c r="V28" s="547"/>
      <c r="W28" s="547"/>
      <c r="X28" s="548"/>
      <c r="Z28" s="549"/>
      <c r="AA28" s="550"/>
      <c r="AB28" s="550"/>
      <c r="AC28" s="550"/>
      <c r="AD28" s="550"/>
      <c r="AE28" s="551"/>
      <c r="AF28" s="39"/>
      <c r="AG28" s="39"/>
    </row>
    <row r="29" spans="2:33" ht="19.5" customHeight="1">
      <c r="B29" s="36"/>
      <c r="C29" s="37"/>
      <c r="D29" s="25"/>
      <c r="E29" s="68"/>
      <c r="F29" s="68"/>
      <c r="G29" s="69"/>
      <c r="H29" s="70"/>
      <c r="I29" s="71"/>
      <c r="J29" s="63"/>
      <c r="K29" s="71"/>
      <c r="L29" s="63"/>
      <c r="M29" s="71"/>
      <c r="N29" s="63"/>
      <c r="O29" s="71"/>
      <c r="P29" s="63"/>
      <c r="Q29" s="211"/>
      <c r="R29" s="64"/>
      <c r="T29" s="546"/>
      <c r="U29" s="547"/>
      <c r="V29" s="547"/>
      <c r="W29" s="547"/>
      <c r="X29" s="548"/>
      <c r="Y29" s="25"/>
      <c r="Z29" s="72"/>
      <c r="AA29" s="72"/>
      <c r="AB29" s="72"/>
      <c r="AC29" s="72"/>
      <c r="AD29" s="72"/>
      <c r="AE29" s="72"/>
      <c r="AF29" s="39"/>
      <c r="AG29" s="39"/>
    </row>
    <row r="30" spans="2:33" ht="19.5" customHeight="1" thickBot="1">
      <c r="B30" s="36"/>
      <c r="C30" s="37"/>
      <c r="D30" s="25"/>
      <c r="E30" s="25"/>
      <c r="F30" s="25"/>
      <c r="G30" s="25"/>
      <c r="H30" s="25"/>
      <c r="I30" s="25" t="s">
        <v>516</v>
      </c>
      <c r="J30" s="25" t="s">
        <v>510</v>
      </c>
      <c r="K30" s="25" t="s">
        <v>517</v>
      </c>
      <c r="L30" s="25" t="s">
        <v>511</v>
      </c>
      <c r="M30" s="25" t="s">
        <v>512</v>
      </c>
      <c r="N30" s="25" t="s">
        <v>513</v>
      </c>
      <c r="O30" s="25" t="s">
        <v>514</v>
      </c>
      <c r="P30" s="25" t="s">
        <v>515</v>
      </c>
      <c r="Q30" s="214"/>
      <c r="R30" s="237"/>
      <c r="T30" s="546"/>
      <c r="U30" s="547"/>
      <c r="V30" s="547"/>
      <c r="W30" s="547"/>
      <c r="X30" s="548"/>
      <c r="Y30" s="25"/>
      <c r="Z30" s="72"/>
      <c r="AA30" s="72"/>
      <c r="AB30" s="72"/>
      <c r="AC30" s="72"/>
      <c r="AD30" s="72"/>
      <c r="AE30" s="72"/>
      <c r="AF30" s="39"/>
      <c r="AG30" s="39"/>
    </row>
    <row r="31" spans="1:33" ht="42" customHeight="1" thickBot="1">
      <c r="A31" s="73"/>
      <c r="B31" s="74"/>
      <c r="C31" s="536" t="s">
        <v>324</v>
      </c>
      <c r="D31" s="75"/>
      <c r="E31" s="586" t="s">
        <v>359</v>
      </c>
      <c r="F31" s="587" t="s">
        <v>360</v>
      </c>
      <c r="G31" s="587"/>
      <c r="H31" s="588" t="s">
        <v>288</v>
      </c>
      <c r="I31" s="588" t="s">
        <v>629</v>
      </c>
      <c r="J31" s="588" t="s">
        <v>292</v>
      </c>
      <c r="K31" s="591" t="s">
        <v>630</v>
      </c>
      <c r="L31" s="76" t="s">
        <v>631</v>
      </c>
      <c r="M31" s="592" t="s">
        <v>632</v>
      </c>
      <c r="N31" s="592"/>
      <c r="O31" s="593" t="s">
        <v>633</v>
      </c>
      <c r="P31" s="594"/>
      <c r="Q31" s="231"/>
      <c r="R31" s="78"/>
      <c r="T31" s="546"/>
      <c r="U31" s="547"/>
      <c r="V31" s="547"/>
      <c r="W31" s="547"/>
      <c r="X31" s="548"/>
      <c r="Y31" s="25"/>
      <c r="Z31" s="72"/>
      <c r="AA31" s="72"/>
      <c r="AB31" s="72"/>
      <c r="AC31" s="72"/>
      <c r="AD31" s="72"/>
      <c r="AE31" s="72"/>
      <c r="AF31" s="39"/>
      <c r="AG31" s="39"/>
    </row>
    <row r="32" spans="1:33" ht="19.5" customHeight="1" thickBot="1">
      <c r="A32" s="73"/>
      <c r="B32" s="74"/>
      <c r="C32" s="536"/>
      <c r="D32" s="75"/>
      <c r="E32" s="586"/>
      <c r="F32" s="587"/>
      <c r="G32" s="587"/>
      <c r="H32" s="588"/>
      <c r="I32" s="588"/>
      <c r="J32" s="588"/>
      <c r="K32" s="591"/>
      <c r="L32" s="79"/>
      <c r="M32" s="80" t="s">
        <v>343</v>
      </c>
      <c r="N32" s="81" t="s">
        <v>344</v>
      </c>
      <c r="O32" s="82" t="s">
        <v>343</v>
      </c>
      <c r="P32" s="83" t="s">
        <v>344</v>
      </c>
      <c r="Q32" s="84"/>
      <c r="R32" s="85"/>
      <c r="T32" s="86"/>
      <c r="U32" s="547" t="s">
        <v>361</v>
      </c>
      <c r="V32" s="547"/>
      <c r="W32" s="547"/>
      <c r="X32" s="548"/>
      <c r="Y32" s="25"/>
      <c r="Z32" s="72"/>
      <c r="AA32" s="72"/>
      <c r="AB32" s="72"/>
      <c r="AC32" s="72"/>
      <c r="AD32" s="72"/>
      <c r="AE32" s="72"/>
      <c r="AF32" s="39"/>
      <c r="AG32" s="39"/>
    </row>
    <row r="33" spans="1:33" ht="19.5" customHeight="1" thickBot="1">
      <c r="A33" s="73"/>
      <c r="B33" s="74"/>
      <c r="C33" s="536"/>
      <c r="D33" s="75"/>
      <c r="E33" s="87">
        <v>1</v>
      </c>
      <c r="F33" s="589"/>
      <c r="G33" s="590"/>
      <c r="H33" s="88"/>
      <c r="I33" s="89"/>
      <c r="J33" s="90"/>
      <c r="K33" s="91">
        <f aca="true" t="shared" si="6" ref="K33:K96">I33*J33</f>
        <v>0</v>
      </c>
      <c r="L33" s="92"/>
      <c r="M33" s="92"/>
      <c r="N33" s="92"/>
      <c r="O33" s="92"/>
      <c r="P33" s="93"/>
      <c r="Q33" s="375">
        <f>IF(NOT(K33=SUM(L33:P33)),"ERROR on this line","")</f>
      </c>
      <c r="R33" s="239">
        <f>LEN(Q33)</f>
        <v>0</v>
      </c>
      <c r="T33" s="86"/>
      <c r="U33" s="547"/>
      <c r="V33" s="547"/>
      <c r="W33" s="547"/>
      <c r="X33" s="548"/>
      <c r="Y33" s="25"/>
      <c r="Z33" s="72"/>
      <c r="AA33" s="72"/>
      <c r="AB33" s="72"/>
      <c r="AC33" s="72"/>
      <c r="AD33" s="72"/>
      <c r="AE33" s="72"/>
      <c r="AF33" s="39"/>
      <c r="AG33" s="39"/>
    </row>
    <row r="34" spans="1:33" ht="19.5" customHeight="1" thickBot="1">
      <c r="A34" s="73"/>
      <c r="B34" s="74"/>
      <c r="C34" s="536"/>
      <c r="D34" s="75"/>
      <c r="E34" s="95">
        <v>2</v>
      </c>
      <c r="F34" s="589"/>
      <c r="G34" s="590"/>
      <c r="H34" s="88"/>
      <c r="I34" s="96"/>
      <c r="J34" s="97"/>
      <c r="K34" s="98">
        <f t="shared" si="6"/>
        <v>0</v>
      </c>
      <c r="L34" s="99"/>
      <c r="M34" s="99"/>
      <c r="N34" s="99"/>
      <c r="O34" s="99"/>
      <c r="P34" s="100"/>
      <c r="Q34" s="376">
        <f>IF(NOT(K34=SUM(L34:P34)),"ERROR ON THIS LINE","")</f>
      </c>
      <c r="R34" s="239">
        <f aca="true" t="shared" si="7" ref="R34:R97">LEN(Q34)</f>
        <v>0</v>
      </c>
      <c r="T34" s="86"/>
      <c r="U34" s="547"/>
      <c r="V34" s="547"/>
      <c r="W34" s="547"/>
      <c r="X34" s="548"/>
      <c r="Y34" s="25"/>
      <c r="Z34" s="72"/>
      <c r="AA34" s="72"/>
      <c r="AB34" s="72"/>
      <c r="AC34" s="72"/>
      <c r="AD34" s="72"/>
      <c r="AE34" s="72"/>
      <c r="AF34" s="39"/>
      <c r="AG34" s="39"/>
    </row>
    <row r="35" spans="1:33" ht="24.75" customHeight="1" thickBot="1">
      <c r="A35" s="73"/>
      <c r="B35" s="74"/>
      <c r="C35" s="536"/>
      <c r="D35" s="75"/>
      <c r="E35" s="95">
        <v>3</v>
      </c>
      <c r="F35" s="589"/>
      <c r="G35" s="590"/>
      <c r="H35" s="88"/>
      <c r="I35" s="96"/>
      <c r="J35" s="97"/>
      <c r="K35" s="98">
        <f t="shared" si="6"/>
        <v>0</v>
      </c>
      <c r="L35" s="99"/>
      <c r="M35" s="99"/>
      <c r="N35" s="99"/>
      <c r="O35" s="99"/>
      <c r="P35" s="100"/>
      <c r="Q35" s="375">
        <f aca="true" t="shared" si="8" ref="Q35:Q97">IF(NOT(K35=SUM(L35:P35)),"ERROR on this line","")</f>
      </c>
      <c r="R35" s="239">
        <f t="shared" si="7"/>
        <v>0</v>
      </c>
      <c r="T35" s="86"/>
      <c r="U35" s="547"/>
      <c r="V35" s="547"/>
      <c r="W35" s="547"/>
      <c r="X35" s="548"/>
      <c r="Y35" s="25"/>
      <c r="Z35" s="72"/>
      <c r="AA35" s="72"/>
      <c r="AB35" s="72"/>
      <c r="AC35" s="72"/>
      <c r="AD35" s="72"/>
      <c r="AE35" s="72"/>
      <c r="AF35" s="39"/>
      <c r="AG35" s="39"/>
    </row>
    <row r="36" spans="1:33" ht="18" customHeight="1" thickBot="1">
      <c r="A36" s="73"/>
      <c r="B36" s="74"/>
      <c r="C36" s="536"/>
      <c r="D36" s="75"/>
      <c r="E36" s="95">
        <v>4</v>
      </c>
      <c r="F36" s="589"/>
      <c r="G36" s="590"/>
      <c r="H36" s="88"/>
      <c r="I36" s="96"/>
      <c r="J36" s="97"/>
      <c r="K36" s="98">
        <f t="shared" si="6"/>
        <v>0</v>
      </c>
      <c r="L36" s="99"/>
      <c r="M36" s="99"/>
      <c r="N36" s="99"/>
      <c r="O36" s="99"/>
      <c r="P36" s="100"/>
      <c r="Q36" s="375">
        <f t="shared" si="8"/>
      </c>
      <c r="R36" s="239">
        <f t="shared" si="7"/>
        <v>0</v>
      </c>
      <c r="T36" s="86"/>
      <c r="U36" s="547" t="s">
        <v>362</v>
      </c>
      <c r="V36" s="547"/>
      <c r="W36" s="547"/>
      <c r="X36" s="548"/>
      <c r="Y36" s="25"/>
      <c r="Z36" s="72"/>
      <c r="AA36" s="72"/>
      <c r="AB36" s="72"/>
      <c r="AC36" s="72"/>
      <c r="AD36" s="72"/>
      <c r="AE36" s="72"/>
      <c r="AF36" s="39"/>
      <c r="AG36" s="39"/>
    </row>
    <row r="37" spans="1:33" ht="19.5" customHeight="1" thickBot="1">
      <c r="A37" s="73"/>
      <c r="B37" s="74"/>
      <c r="C37" s="536"/>
      <c r="D37" s="75"/>
      <c r="E37" s="95">
        <v>5</v>
      </c>
      <c r="F37" s="589"/>
      <c r="G37" s="590"/>
      <c r="H37" s="88"/>
      <c r="I37" s="96"/>
      <c r="J37" s="90"/>
      <c r="K37" s="98">
        <f t="shared" si="6"/>
        <v>0</v>
      </c>
      <c r="L37" s="99"/>
      <c r="M37" s="99"/>
      <c r="N37" s="99"/>
      <c r="O37" s="99"/>
      <c r="P37" s="100"/>
      <c r="Q37" s="375">
        <f t="shared" si="8"/>
      </c>
      <c r="R37" s="239">
        <f t="shared" si="7"/>
        <v>0</v>
      </c>
      <c r="T37" s="86"/>
      <c r="U37" s="547"/>
      <c r="V37" s="547"/>
      <c r="W37" s="547"/>
      <c r="X37" s="548"/>
      <c r="Y37" s="25"/>
      <c r="Z37" s="72"/>
      <c r="AA37" s="72"/>
      <c r="AB37" s="72"/>
      <c r="AC37" s="72"/>
      <c r="AD37" s="72"/>
      <c r="AE37" s="72"/>
      <c r="AF37" s="39"/>
      <c r="AG37" s="39"/>
    </row>
    <row r="38" spans="1:33" ht="19.5" customHeight="1" thickBot="1">
      <c r="A38" s="73"/>
      <c r="B38" s="74"/>
      <c r="C38" s="536"/>
      <c r="D38" s="75"/>
      <c r="E38" s="95">
        <v>6</v>
      </c>
      <c r="F38" s="589"/>
      <c r="G38" s="590"/>
      <c r="H38" s="88"/>
      <c r="I38" s="96"/>
      <c r="J38" s="97"/>
      <c r="K38" s="98">
        <f t="shared" si="6"/>
        <v>0</v>
      </c>
      <c r="L38" s="99"/>
      <c r="M38" s="99"/>
      <c r="N38" s="99"/>
      <c r="O38" s="99"/>
      <c r="P38" s="100"/>
      <c r="Q38" s="375">
        <f t="shared" si="8"/>
      </c>
      <c r="R38" s="239">
        <f t="shared" si="7"/>
        <v>0</v>
      </c>
      <c r="T38" s="86"/>
      <c r="U38" s="547" t="s">
        <v>363</v>
      </c>
      <c r="V38" s="547"/>
      <c r="W38" s="547"/>
      <c r="X38" s="548"/>
      <c r="Y38" s="25"/>
      <c r="Z38" s="72"/>
      <c r="AA38" s="72"/>
      <c r="AB38" s="72"/>
      <c r="AC38" s="72"/>
      <c r="AD38" s="72"/>
      <c r="AE38" s="72"/>
      <c r="AF38" s="39"/>
      <c r="AG38" s="39"/>
    </row>
    <row r="39" spans="1:33" ht="19.5" customHeight="1" thickBot="1">
      <c r="A39" s="73"/>
      <c r="B39" s="74"/>
      <c r="C39" s="101"/>
      <c r="D39" s="75"/>
      <c r="E39" s="95">
        <v>7</v>
      </c>
      <c r="F39" s="589"/>
      <c r="G39" s="590"/>
      <c r="H39" s="88"/>
      <c r="I39" s="96"/>
      <c r="J39" s="97"/>
      <c r="K39" s="98">
        <f t="shared" si="6"/>
        <v>0</v>
      </c>
      <c r="L39" s="99"/>
      <c r="M39" s="99"/>
      <c r="N39" s="99"/>
      <c r="O39" s="99"/>
      <c r="P39" s="100"/>
      <c r="Q39" s="375">
        <f t="shared" si="8"/>
      </c>
      <c r="R39" s="239">
        <f t="shared" si="7"/>
        <v>0</v>
      </c>
      <c r="T39" s="86"/>
      <c r="U39" s="547"/>
      <c r="V39" s="547"/>
      <c r="W39" s="547"/>
      <c r="X39" s="548"/>
      <c r="Y39" s="25"/>
      <c r="Z39" s="72"/>
      <c r="AA39" s="72"/>
      <c r="AB39" s="72"/>
      <c r="AC39" s="72"/>
      <c r="AD39" s="72"/>
      <c r="AE39" s="72"/>
      <c r="AF39" s="39"/>
      <c r="AG39" s="39"/>
    </row>
    <row r="40" spans="1:33" ht="19.5" customHeight="1" thickBot="1">
      <c r="A40" s="73"/>
      <c r="B40" s="74"/>
      <c r="C40" s="101"/>
      <c r="D40" s="75"/>
      <c r="E40" s="95">
        <v>8</v>
      </c>
      <c r="F40" s="589"/>
      <c r="G40" s="590"/>
      <c r="H40" s="88"/>
      <c r="I40" s="96"/>
      <c r="J40" s="97"/>
      <c r="K40" s="98">
        <f t="shared" si="6"/>
        <v>0</v>
      </c>
      <c r="L40" s="99"/>
      <c r="M40" s="99"/>
      <c r="N40" s="99"/>
      <c r="O40" s="99"/>
      <c r="P40" s="100"/>
      <c r="Q40" s="375">
        <f t="shared" si="8"/>
      </c>
      <c r="R40" s="239">
        <f t="shared" si="7"/>
        <v>0</v>
      </c>
      <c r="T40" s="86"/>
      <c r="U40" s="547"/>
      <c r="V40" s="547"/>
      <c r="W40" s="547"/>
      <c r="X40" s="548"/>
      <c r="Y40" s="25"/>
      <c r="Z40" s="72"/>
      <c r="AA40" s="72"/>
      <c r="AB40" s="72"/>
      <c r="AC40" s="72"/>
      <c r="AD40" s="72"/>
      <c r="AE40" s="72"/>
      <c r="AF40" s="39"/>
      <c r="AG40" s="39"/>
    </row>
    <row r="41" spans="1:33" ht="19.5" customHeight="1" thickBot="1">
      <c r="A41" s="73"/>
      <c r="B41" s="74"/>
      <c r="C41" s="101"/>
      <c r="D41" s="75"/>
      <c r="E41" s="95">
        <v>9</v>
      </c>
      <c r="F41" s="589"/>
      <c r="G41" s="590"/>
      <c r="H41" s="88"/>
      <c r="I41" s="96"/>
      <c r="J41" s="90"/>
      <c r="K41" s="98">
        <f t="shared" si="6"/>
        <v>0</v>
      </c>
      <c r="L41" s="99"/>
      <c r="M41" s="99"/>
      <c r="N41" s="99"/>
      <c r="O41" s="99"/>
      <c r="P41" s="100"/>
      <c r="Q41" s="375">
        <f t="shared" si="8"/>
      </c>
      <c r="R41" s="239">
        <f t="shared" si="7"/>
        <v>0</v>
      </c>
      <c r="T41" s="86"/>
      <c r="U41" s="547"/>
      <c r="V41" s="547"/>
      <c r="W41" s="547"/>
      <c r="X41" s="548"/>
      <c r="Y41" s="102"/>
      <c r="Z41" s="72"/>
      <c r="AA41" s="72"/>
      <c r="AB41" s="72"/>
      <c r="AC41" s="72"/>
      <c r="AD41" s="72"/>
      <c r="AE41" s="72"/>
      <c r="AF41" s="39"/>
      <c r="AG41" s="39"/>
    </row>
    <row r="42" spans="1:33" ht="19.5" customHeight="1" thickBot="1">
      <c r="A42" s="73"/>
      <c r="B42" s="74"/>
      <c r="C42" s="101"/>
      <c r="D42" s="75"/>
      <c r="E42" s="95">
        <v>10</v>
      </c>
      <c r="F42" s="589"/>
      <c r="G42" s="590"/>
      <c r="H42" s="88"/>
      <c r="I42" s="96"/>
      <c r="J42" s="97"/>
      <c r="K42" s="98">
        <f t="shared" si="6"/>
        <v>0</v>
      </c>
      <c r="L42" s="99"/>
      <c r="M42" s="99"/>
      <c r="N42" s="99"/>
      <c r="O42" s="99"/>
      <c r="P42" s="100"/>
      <c r="Q42" s="375">
        <f t="shared" si="8"/>
      </c>
      <c r="R42" s="239">
        <f t="shared" si="7"/>
        <v>0</v>
      </c>
      <c r="T42" s="86"/>
      <c r="U42" s="72"/>
      <c r="V42" s="72"/>
      <c r="W42" s="72"/>
      <c r="X42" s="103"/>
      <c r="Y42" s="102"/>
      <c r="Z42" s="72"/>
      <c r="AA42" s="72"/>
      <c r="AB42" s="72"/>
      <c r="AC42" s="72"/>
      <c r="AD42" s="72"/>
      <c r="AE42" s="72"/>
      <c r="AF42" s="39"/>
      <c r="AG42" s="39"/>
    </row>
    <row r="43" spans="1:33" ht="19.5" customHeight="1" thickBot="1">
      <c r="A43" s="73"/>
      <c r="B43" s="74"/>
      <c r="C43" s="101"/>
      <c r="D43" s="75"/>
      <c r="E43" s="95">
        <v>11</v>
      </c>
      <c r="F43" s="589"/>
      <c r="G43" s="590"/>
      <c r="H43" s="88"/>
      <c r="I43" s="96"/>
      <c r="J43" s="97"/>
      <c r="K43" s="98">
        <f t="shared" si="6"/>
        <v>0</v>
      </c>
      <c r="L43" s="99"/>
      <c r="M43" s="99"/>
      <c r="N43" s="99"/>
      <c r="O43" s="99"/>
      <c r="P43" s="100"/>
      <c r="Q43" s="375">
        <f t="shared" si="8"/>
      </c>
      <c r="R43" s="239">
        <f t="shared" si="7"/>
        <v>0</v>
      </c>
      <c r="T43" s="86"/>
      <c r="U43" s="547" t="s">
        <v>364</v>
      </c>
      <c r="V43" s="547"/>
      <c r="W43" s="547"/>
      <c r="X43" s="548"/>
      <c r="Y43" s="102"/>
      <c r="Z43" s="72"/>
      <c r="AA43" s="72"/>
      <c r="AB43" s="72"/>
      <c r="AC43" s="72"/>
      <c r="AD43" s="72"/>
      <c r="AE43" s="72"/>
      <c r="AF43" s="39"/>
      <c r="AG43" s="39"/>
    </row>
    <row r="44" spans="1:33" ht="19.5" customHeight="1" thickBot="1">
      <c r="A44" s="73"/>
      <c r="B44" s="74"/>
      <c r="C44" s="101"/>
      <c r="D44" s="75"/>
      <c r="E44" s="95">
        <v>12</v>
      </c>
      <c r="F44" s="589"/>
      <c r="G44" s="590"/>
      <c r="H44" s="88"/>
      <c r="I44" s="96"/>
      <c r="J44" s="97"/>
      <c r="K44" s="98">
        <f t="shared" si="6"/>
        <v>0</v>
      </c>
      <c r="L44" s="99"/>
      <c r="M44" s="99"/>
      <c r="N44" s="99"/>
      <c r="O44" s="99"/>
      <c r="P44" s="100"/>
      <c r="Q44" s="375">
        <f t="shared" si="8"/>
      </c>
      <c r="R44" s="239">
        <f t="shared" si="7"/>
        <v>0</v>
      </c>
      <c r="T44" s="86"/>
      <c r="U44" s="547"/>
      <c r="V44" s="547"/>
      <c r="W44" s="547"/>
      <c r="X44" s="548"/>
      <c r="Y44" s="102"/>
      <c r="Z44" s="25"/>
      <c r="AA44" s="104"/>
      <c r="AB44" s="104"/>
      <c r="AC44" s="104"/>
      <c r="AD44" s="104"/>
      <c r="AE44" s="104"/>
      <c r="AF44" s="39"/>
      <c r="AG44" s="39"/>
    </row>
    <row r="45" spans="1:33" ht="19.5" customHeight="1" thickBot="1">
      <c r="A45" s="73"/>
      <c r="B45" s="74"/>
      <c r="C45" s="101"/>
      <c r="D45" s="75"/>
      <c r="E45" s="95">
        <v>13</v>
      </c>
      <c r="F45" s="589"/>
      <c r="G45" s="590"/>
      <c r="H45" s="88"/>
      <c r="I45" s="96"/>
      <c r="J45" s="90"/>
      <c r="K45" s="98">
        <f t="shared" si="6"/>
        <v>0</v>
      </c>
      <c r="L45" s="99"/>
      <c r="M45" s="99"/>
      <c r="N45" s="99"/>
      <c r="O45" s="99"/>
      <c r="P45" s="100"/>
      <c r="Q45" s="375">
        <f t="shared" si="8"/>
      </c>
      <c r="R45" s="239">
        <f t="shared" si="7"/>
        <v>0</v>
      </c>
      <c r="T45" s="86"/>
      <c r="U45" s="547"/>
      <c r="V45" s="547"/>
      <c r="W45" s="547"/>
      <c r="X45" s="548"/>
      <c r="Z45" s="104"/>
      <c r="AA45" s="104"/>
      <c r="AB45" s="104"/>
      <c r="AC45" s="104"/>
      <c r="AD45" s="104"/>
      <c r="AE45" s="104"/>
      <c r="AF45" s="25"/>
      <c r="AG45" s="25"/>
    </row>
    <row r="46" spans="1:31" ht="24.75" customHeight="1" thickBot="1">
      <c r="A46" s="73"/>
      <c r="B46" s="74"/>
      <c r="C46" s="101"/>
      <c r="D46" s="75"/>
      <c r="E46" s="95">
        <v>14</v>
      </c>
      <c r="F46" s="589"/>
      <c r="G46" s="590"/>
      <c r="H46" s="88"/>
      <c r="I46" s="96"/>
      <c r="J46" s="97"/>
      <c r="K46" s="98">
        <f t="shared" si="6"/>
        <v>0</v>
      </c>
      <c r="L46" s="99"/>
      <c r="M46" s="99"/>
      <c r="N46" s="99"/>
      <c r="O46" s="99"/>
      <c r="P46" s="100"/>
      <c r="Q46" s="375">
        <f t="shared" si="8"/>
      </c>
      <c r="R46" s="239">
        <f t="shared" si="7"/>
        <v>0</v>
      </c>
      <c r="T46" s="86"/>
      <c r="U46" s="547"/>
      <c r="V46" s="547"/>
      <c r="W46" s="547"/>
      <c r="X46" s="548"/>
      <c r="Z46" s="104"/>
      <c r="AA46" s="104"/>
      <c r="AB46" s="104"/>
      <c r="AC46" s="104"/>
      <c r="AD46" s="104"/>
      <c r="AE46" s="104"/>
    </row>
    <row r="47" spans="1:24" ht="19.5" customHeight="1" thickBot="1">
      <c r="A47" s="73"/>
      <c r="B47" s="74"/>
      <c r="C47" s="101"/>
      <c r="D47" s="75"/>
      <c r="E47" s="95">
        <v>15</v>
      </c>
      <c r="F47" s="589"/>
      <c r="G47" s="590"/>
      <c r="H47" s="88"/>
      <c r="I47" s="96"/>
      <c r="J47" s="97"/>
      <c r="K47" s="98">
        <f t="shared" si="6"/>
        <v>0</v>
      </c>
      <c r="L47" s="99"/>
      <c r="M47" s="99"/>
      <c r="N47" s="99"/>
      <c r="O47" s="99"/>
      <c r="P47" s="100"/>
      <c r="Q47" s="375">
        <f t="shared" si="8"/>
      </c>
      <c r="R47" s="239">
        <f t="shared" si="7"/>
        <v>0</v>
      </c>
      <c r="T47" s="86"/>
      <c r="U47" s="559" t="s">
        <v>365</v>
      </c>
      <c r="V47" s="559"/>
      <c r="W47" s="559"/>
      <c r="X47" s="560"/>
    </row>
    <row r="48" spans="1:28" ht="19.5" customHeight="1" thickBot="1">
      <c r="A48" s="73"/>
      <c r="B48" s="74"/>
      <c r="C48" s="101"/>
      <c r="D48" s="75"/>
      <c r="E48" s="95">
        <v>16</v>
      </c>
      <c r="F48" s="589"/>
      <c r="G48" s="590"/>
      <c r="H48" s="88"/>
      <c r="I48" s="96"/>
      <c r="J48" s="97"/>
      <c r="K48" s="98">
        <f t="shared" si="6"/>
        <v>0</v>
      </c>
      <c r="L48" s="99"/>
      <c r="M48" s="99"/>
      <c r="N48" s="99"/>
      <c r="O48" s="99"/>
      <c r="P48" s="100"/>
      <c r="Q48" s="375">
        <f t="shared" si="8"/>
      </c>
      <c r="R48" s="239">
        <f t="shared" si="7"/>
        <v>0</v>
      </c>
      <c r="T48" s="86"/>
      <c r="U48" s="559"/>
      <c r="V48" s="559"/>
      <c r="W48" s="559"/>
      <c r="X48" s="560"/>
      <c r="Y48" s="105"/>
      <c r="Z48" s="105"/>
      <c r="AA48" s="105"/>
      <c r="AB48" s="105"/>
    </row>
    <row r="49" spans="1:28" ht="19.5" customHeight="1" thickBot="1">
      <c r="A49" s="73"/>
      <c r="B49" s="74"/>
      <c r="C49" s="101"/>
      <c r="D49" s="75"/>
      <c r="E49" s="95">
        <v>17</v>
      </c>
      <c r="F49" s="589"/>
      <c r="G49" s="590"/>
      <c r="H49" s="88"/>
      <c r="I49" s="96"/>
      <c r="J49" s="90"/>
      <c r="K49" s="98">
        <f t="shared" si="6"/>
        <v>0</v>
      </c>
      <c r="L49" s="99"/>
      <c r="M49" s="99"/>
      <c r="N49" s="99"/>
      <c r="O49" s="99"/>
      <c r="P49" s="100"/>
      <c r="Q49" s="375">
        <f t="shared" si="8"/>
      </c>
      <c r="R49" s="239">
        <f t="shared" si="7"/>
        <v>0</v>
      </c>
      <c r="T49" s="86"/>
      <c r="U49" s="547" t="s">
        <v>366</v>
      </c>
      <c r="V49" s="547"/>
      <c r="W49" s="547"/>
      <c r="X49" s="548"/>
      <c r="Y49" s="105"/>
      <c r="Z49" s="106"/>
      <c r="AA49" s="105"/>
      <c r="AB49" s="105"/>
    </row>
    <row r="50" spans="1:28" ht="19.5" customHeight="1" thickBot="1">
      <c r="A50" s="73"/>
      <c r="B50" s="74"/>
      <c r="C50" s="101"/>
      <c r="D50" s="75"/>
      <c r="E50" s="95">
        <v>18</v>
      </c>
      <c r="F50" s="589"/>
      <c r="G50" s="590"/>
      <c r="H50" s="88"/>
      <c r="I50" s="96"/>
      <c r="J50" s="97"/>
      <c r="K50" s="98">
        <f t="shared" si="6"/>
        <v>0</v>
      </c>
      <c r="L50" s="99"/>
      <c r="M50" s="99"/>
      <c r="N50" s="99"/>
      <c r="O50" s="99"/>
      <c r="P50" s="100"/>
      <c r="Q50" s="375">
        <f t="shared" si="8"/>
      </c>
      <c r="R50" s="239">
        <f t="shared" si="7"/>
        <v>0</v>
      </c>
      <c r="T50" s="86"/>
      <c r="U50" s="547"/>
      <c r="V50" s="547"/>
      <c r="W50" s="547"/>
      <c r="X50" s="548"/>
      <c r="Y50" s="105"/>
      <c r="Z50" s="106"/>
      <c r="AA50" s="105"/>
      <c r="AB50" s="105"/>
    </row>
    <row r="51" spans="1:28" ht="19.5" customHeight="1" thickBot="1">
      <c r="A51" s="73"/>
      <c r="B51" s="74"/>
      <c r="C51" s="101"/>
      <c r="D51" s="75"/>
      <c r="E51" s="95">
        <v>19</v>
      </c>
      <c r="F51" s="595"/>
      <c r="G51" s="596"/>
      <c r="H51" s="88"/>
      <c r="I51" s="96"/>
      <c r="J51" s="97"/>
      <c r="K51" s="98">
        <f t="shared" si="6"/>
        <v>0</v>
      </c>
      <c r="L51" s="99"/>
      <c r="M51" s="99"/>
      <c r="N51" s="99"/>
      <c r="O51" s="99"/>
      <c r="P51" s="100"/>
      <c r="Q51" s="375">
        <f t="shared" si="8"/>
      </c>
      <c r="R51" s="239">
        <f t="shared" si="7"/>
        <v>0</v>
      </c>
      <c r="T51" s="86"/>
      <c r="U51" s="547"/>
      <c r="V51" s="547"/>
      <c r="W51" s="547"/>
      <c r="X51" s="548"/>
      <c r="Y51" s="105"/>
      <c r="Z51" s="105"/>
      <c r="AA51" s="105"/>
      <c r="AB51" s="105"/>
    </row>
    <row r="52" spans="1:28" ht="19.5" customHeight="1" thickBot="1">
      <c r="A52" s="73"/>
      <c r="B52" s="74"/>
      <c r="C52" s="101"/>
      <c r="D52" s="75"/>
      <c r="E52" s="95">
        <v>20</v>
      </c>
      <c r="F52" s="595"/>
      <c r="G52" s="596"/>
      <c r="H52" s="88"/>
      <c r="I52" s="96"/>
      <c r="J52" s="97"/>
      <c r="K52" s="98">
        <f t="shared" si="6"/>
        <v>0</v>
      </c>
      <c r="L52" s="99"/>
      <c r="M52" s="99"/>
      <c r="N52" s="99"/>
      <c r="O52" s="99"/>
      <c r="P52" s="100"/>
      <c r="Q52" s="375">
        <f t="shared" si="8"/>
      </c>
      <c r="R52" s="239">
        <f t="shared" si="7"/>
        <v>0</v>
      </c>
      <c r="T52" s="86"/>
      <c r="U52" s="547"/>
      <c r="V52" s="547"/>
      <c r="W52" s="547"/>
      <c r="X52" s="548"/>
      <c r="Y52" s="105"/>
      <c r="Z52" s="106"/>
      <c r="AA52" s="105"/>
      <c r="AB52" s="105"/>
    </row>
    <row r="53" spans="1:28" ht="19.5" customHeight="1" thickBot="1">
      <c r="A53" s="73"/>
      <c r="B53" s="74"/>
      <c r="C53" s="101"/>
      <c r="D53" s="75"/>
      <c r="E53" s="95">
        <v>21</v>
      </c>
      <c r="F53" s="595"/>
      <c r="G53" s="596"/>
      <c r="H53" s="88"/>
      <c r="I53" s="96"/>
      <c r="J53" s="97"/>
      <c r="K53" s="98">
        <f t="shared" si="6"/>
        <v>0</v>
      </c>
      <c r="L53" s="99"/>
      <c r="M53" s="99"/>
      <c r="N53" s="99"/>
      <c r="O53" s="99"/>
      <c r="P53" s="100"/>
      <c r="Q53" s="375">
        <f t="shared" si="8"/>
      </c>
      <c r="R53" s="239">
        <f t="shared" si="7"/>
        <v>0</v>
      </c>
      <c r="T53" s="86"/>
      <c r="U53" s="547" t="s">
        <v>367</v>
      </c>
      <c r="V53" s="547"/>
      <c r="W53" s="547"/>
      <c r="X53" s="548"/>
      <c r="Y53" s="105"/>
      <c r="Z53" s="106"/>
      <c r="AA53" s="105"/>
      <c r="AB53" s="105"/>
    </row>
    <row r="54" spans="1:28" ht="19.5" customHeight="1" thickBot="1">
      <c r="A54" s="73"/>
      <c r="B54" s="74"/>
      <c r="C54" s="101"/>
      <c r="D54" s="75"/>
      <c r="E54" s="95">
        <v>22</v>
      </c>
      <c r="F54" s="595"/>
      <c r="G54" s="596"/>
      <c r="H54" s="88"/>
      <c r="I54" s="96"/>
      <c r="J54" s="97"/>
      <c r="K54" s="98">
        <f t="shared" si="6"/>
        <v>0</v>
      </c>
      <c r="L54" s="99"/>
      <c r="M54" s="99"/>
      <c r="N54" s="99"/>
      <c r="O54" s="99"/>
      <c r="P54" s="100"/>
      <c r="Q54" s="375">
        <f t="shared" si="8"/>
      </c>
      <c r="R54" s="239">
        <f t="shared" si="7"/>
        <v>0</v>
      </c>
      <c r="T54" s="86"/>
      <c r="U54" s="547"/>
      <c r="V54" s="547"/>
      <c r="W54" s="547"/>
      <c r="X54" s="548"/>
      <c r="Y54" s="105"/>
      <c r="Z54" s="106"/>
      <c r="AA54" s="105"/>
      <c r="AB54" s="105"/>
    </row>
    <row r="55" spans="1:28" ht="19.5" customHeight="1" thickBot="1">
      <c r="A55" s="73"/>
      <c r="B55" s="74"/>
      <c r="C55" s="101"/>
      <c r="D55" s="75"/>
      <c r="E55" s="95">
        <v>23</v>
      </c>
      <c r="F55" s="595"/>
      <c r="G55" s="596"/>
      <c r="H55" s="88"/>
      <c r="I55" s="96"/>
      <c r="J55" s="97"/>
      <c r="K55" s="98">
        <f t="shared" si="6"/>
        <v>0</v>
      </c>
      <c r="L55" s="99"/>
      <c r="M55" s="99"/>
      <c r="N55" s="99"/>
      <c r="O55" s="99"/>
      <c r="P55" s="100"/>
      <c r="Q55" s="375">
        <f t="shared" si="8"/>
      </c>
      <c r="R55" s="239">
        <f t="shared" si="7"/>
        <v>0</v>
      </c>
      <c r="T55" s="86"/>
      <c r="U55" s="547"/>
      <c r="V55" s="547"/>
      <c r="W55" s="547"/>
      <c r="X55" s="548"/>
      <c r="Y55" s="105"/>
      <c r="Z55" s="105"/>
      <c r="AA55" s="105"/>
      <c r="AB55" s="105"/>
    </row>
    <row r="56" spans="1:28" ht="19.5" customHeight="1" thickBot="1">
      <c r="A56" s="73"/>
      <c r="B56" s="74"/>
      <c r="C56" s="101"/>
      <c r="D56" s="75"/>
      <c r="E56" s="95">
        <v>24</v>
      </c>
      <c r="F56" s="595"/>
      <c r="G56" s="596"/>
      <c r="H56" s="88"/>
      <c r="I56" s="96"/>
      <c r="J56" s="97"/>
      <c r="K56" s="98">
        <f t="shared" si="6"/>
        <v>0</v>
      </c>
      <c r="L56" s="99"/>
      <c r="M56" s="99"/>
      <c r="N56" s="99"/>
      <c r="O56" s="99"/>
      <c r="P56" s="100"/>
      <c r="Q56" s="375">
        <f t="shared" si="8"/>
      </c>
      <c r="R56" s="239">
        <f t="shared" si="7"/>
        <v>0</v>
      </c>
      <c r="T56" s="86"/>
      <c r="U56" s="547"/>
      <c r="V56" s="547"/>
      <c r="W56" s="547"/>
      <c r="X56" s="548"/>
      <c r="Y56" s="105"/>
      <c r="Z56" s="105"/>
      <c r="AA56" s="105"/>
      <c r="AB56" s="105"/>
    </row>
    <row r="57" spans="1:28" ht="19.5" customHeight="1" thickBot="1">
      <c r="A57" s="73"/>
      <c r="B57" s="74"/>
      <c r="C57" s="101"/>
      <c r="D57" s="75"/>
      <c r="E57" s="95">
        <v>25</v>
      </c>
      <c r="F57" s="595"/>
      <c r="G57" s="596"/>
      <c r="H57" s="88"/>
      <c r="I57" s="96"/>
      <c r="J57" s="97"/>
      <c r="K57" s="98">
        <f t="shared" si="6"/>
        <v>0</v>
      </c>
      <c r="L57" s="99"/>
      <c r="M57" s="99"/>
      <c r="N57" s="99"/>
      <c r="O57" s="99"/>
      <c r="P57" s="100"/>
      <c r="Q57" s="375">
        <f t="shared" si="8"/>
      </c>
      <c r="R57" s="239">
        <f t="shared" si="7"/>
        <v>0</v>
      </c>
      <c r="T57" s="86"/>
      <c r="U57" s="547" t="s">
        <v>368</v>
      </c>
      <c r="V57" s="547"/>
      <c r="W57" s="547"/>
      <c r="X57" s="548"/>
      <c r="Y57" s="105"/>
      <c r="Z57" s="105"/>
      <c r="AA57" s="105"/>
      <c r="AB57" s="105"/>
    </row>
    <row r="58" spans="1:28" ht="19.5" customHeight="1" thickBot="1">
      <c r="A58" s="73"/>
      <c r="B58" s="74"/>
      <c r="C58" s="101"/>
      <c r="D58" s="75"/>
      <c r="E58" s="95">
        <v>26</v>
      </c>
      <c r="F58" s="595"/>
      <c r="G58" s="596"/>
      <c r="H58" s="88"/>
      <c r="I58" s="96"/>
      <c r="J58" s="97"/>
      <c r="K58" s="98">
        <f t="shared" si="6"/>
        <v>0</v>
      </c>
      <c r="L58" s="99"/>
      <c r="M58" s="99"/>
      <c r="N58" s="99"/>
      <c r="O58" s="99"/>
      <c r="P58" s="100"/>
      <c r="Q58" s="375">
        <f t="shared" si="8"/>
      </c>
      <c r="R58" s="239">
        <f t="shared" si="7"/>
        <v>0</v>
      </c>
      <c r="T58" s="86"/>
      <c r="U58" s="547"/>
      <c r="V58" s="547"/>
      <c r="W58" s="547"/>
      <c r="X58" s="548"/>
      <c r="Y58" s="105"/>
      <c r="Z58" s="105"/>
      <c r="AA58" s="105"/>
      <c r="AB58" s="105"/>
    </row>
    <row r="59" spans="1:28" ht="19.5" customHeight="1" thickBot="1">
      <c r="A59" s="73"/>
      <c r="B59" s="74"/>
      <c r="C59" s="101"/>
      <c r="D59" s="75"/>
      <c r="E59" s="95">
        <v>27</v>
      </c>
      <c r="F59" s="595"/>
      <c r="G59" s="596"/>
      <c r="H59" s="88"/>
      <c r="I59" s="96"/>
      <c r="J59" s="97"/>
      <c r="K59" s="98">
        <f t="shared" si="6"/>
        <v>0</v>
      </c>
      <c r="L59" s="99"/>
      <c r="M59" s="99"/>
      <c r="N59" s="99"/>
      <c r="O59" s="99"/>
      <c r="P59" s="100"/>
      <c r="Q59" s="375">
        <f t="shared" si="8"/>
      </c>
      <c r="R59" s="239">
        <f t="shared" si="7"/>
        <v>0</v>
      </c>
      <c r="T59" s="107"/>
      <c r="U59" s="547"/>
      <c r="V59" s="547"/>
      <c r="W59" s="547"/>
      <c r="X59" s="548"/>
      <c r="Y59" s="105"/>
      <c r="Z59" s="105"/>
      <c r="AA59" s="105"/>
      <c r="AB59" s="105"/>
    </row>
    <row r="60" spans="1:28" ht="19.5" customHeight="1" thickBot="1">
      <c r="A60" s="73"/>
      <c r="B60" s="74"/>
      <c r="C60" s="101"/>
      <c r="D60" s="75"/>
      <c r="E60" s="95">
        <v>28</v>
      </c>
      <c r="F60" s="595"/>
      <c r="G60" s="596"/>
      <c r="H60" s="88"/>
      <c r="I60" s="96"/>
      <c r="J60" s="97"/>
      <c r="K60" s="98">
        <f t="shared" si="6"/>
        <v>0</v>
      </c>
      <c r="L60" s="99"/>
      <c r="M60" s="99"/>
      <c r="N60" s="99"/>
      <c r="O60" s="99"/>
      <c r="P60" s="100"/>
      <c r="Q60" s="375">
        <f t="shared" si="8"/>
      </c>
      <c r="R60" s="239">
        <f t="shared" si="7"/>
        <v>0</v>
      </c>
      <c r="T60" s="86"/>
      <c r="U60" s="547"/>
      <c r="V60" s="547"/>
      <c r="W60" s="547"/>
      <c r="X60" s="548"/>
      <c r="Y60" s="105"/>
      <c r="Z60" s="105"/>
      <c r="AA60" s="105"/>
      <c r="AB60" s="105"/>
    </row>
    <row r="61" spans="1:28" ht="19.5" customHeight="1" thickBot="1">
      <c r="A61" s="73"/>
      <c r="B61" s="74"/>
      <c r="C61" s="101"/>
      <c r="D61" s="75"/>
      <c r="E61" s="95">
        <v>29</v>
      </c>
      <c r="F61" s="595"/>
      <c r="G61" s="596"/>
      <c r="H61" s="88"/>
      <c r="I61" s="96"/>
      <c r="J61" s="97"/>
      <c r="K61" s="98">
        <f t="shared" si="6"/>
        <v>0</v>
      </c>
      <c r="L61" s="99"/>
      <c r="M61" s="99"/>
      <c r="N61" s="99"/>
      <c r="O61" s="99"/>
      <c r="P61" s="100"/>
      <c r="Q61" s="375">
        <f t="shared" si="8"/>
      </c>
      <c r="R61" s="239">
        <f t="shared" si="7"/>
        <v>0</v>
      </c>
      <c r="T61" s="108"/>
      <c r="U61" s="547"/>
      <c r="V61" s="547"/>
      <c r="W61" s="547"/>
      <c r="X61" s="548"/>
      <c r="Y61" s="105"/>
      <c r="Z61" s="105"/>
      <c r="AA61" s="105"/>
      <c r="AB61" s="105"/>
    </row>
    <row r="62" spans="1:28" ht="19.5" customHeight="1" thickBot="1">
      <c r="A62" s="73"/>
      <c r="B62" s="74"/>
      <c r="C62" s="101"/>
      <c r="D62" s="75"/>
      <c r="E62" s="95">
        <v>30</v>
      </c>
      <c r="F62" s="595"/>
      <c r="G62" s="596"/>
      <c r="H62" s="88"/>
      <c r="I62" s="96"/>
      <c r="J62" s="97"/>
      <c r="K62" s="98">
        <f t="shared" si="6"/>
        <v>0</v>
      </c>
      <c r="L62" s="99"/>
      <c r="M62" s="99"/>
      <c r="N62" s="99"/>
      <c r="O62" s="99"/>
      <c r="P62" s="100"/>
      <c r="Q62" s="375">
        <f t="shared" si="8"/>
      </c>
      <c r="R62" s="239">
        <f t="shared" si="7"/>
        <v>0</v>
      </c>
      <c r="T62" s="108"/>
      <c r="U62" s="109"/>
      <c r="V62" s="109"/>
      <c r="W62" s="109"/>
      <c r="X62" s="110"/>
      <c r="Y62" s="105"/>
      <c r="Z62" s="105"/>
      <c r="AA62" s="105"/>
      <c r="AB62" s="105"/>
    </row>
    <row r="63" spans="1:28" ht="19.5" customHeight="1" thickBot="1">
      <c r="A63" s="73"/>
      <c r="B63" s="74"/>
      <c r="C63" s="101"/>
      <c r="D63" s="75"/>
      <c r="E63" s="95">
        <v>31</v>
      </c>
      <c r="F63" s="595"/>
      <c r="G63" s="596"/>
      <c r="H63" s="88"/>
      <c r="I63" s="96"/>
      <c r="J63" s="97"/>
      <c r="K63" s="98">
        <f t="shared" si="6"/>
        <v>0</v>
      </c>
      <c r="L63" s="99"/>
      <c r="M63" s="99"/>
      <c r="N63" s="99"/>
      <c r="O63" s="99"/>
      <c r="P63" s="100"/>
      <c r="Q63" s="375">
        <f t="shared" si="8"/>
      </c>
      <c r="R63" s="239">
        <f t="shared" si="7"/>
        <v>0</v>
      </c>
      <c r="T63" s="597" t="s">
        <v>369</v>
      </c>
      <c r="U63" s="598"/>
      <c r="V63" s="598"/>
      <c r="W63" s="598"/>
      <c r="X63" s="599"/>
      <c r="Y63" s="105"/>
      <c r="Z63" s="105"/>
      <c r="AA63" s="105"/>
      <c r="AB63" s="105"/>
    </row>
    <row r="64" spans="1:28" ht="19.5" customHeight="1" thickBot="1">
      <c r="A64" s="73"/>
      <c r="B64" s="74"/>
      <c r="C64" s="101"/>
      <c r="D64" s="75"/>
      <c r="E64" s="95">
        <v>32</v>
      </c>
      <c r="F64" s="595"/>
      <c r="G64" s="596"/>
      <c r="H64" s="88"/>
      <c r="I64" s="96"/>
      <c r="J64" s="97"/>
      <c r="K64" s="98">
        <f t="shared" si="6"/>
        <v>0</v>
      </c>
      <c r="L64" s="99"/>
      <c r="M64" s="99"/>
      <c r="N64" s="99"/>
      <c r="O64" s="99"/>
      <c r="P64" s="100"/>
      <c r="Q64" s="375">
        <f t="shared" si="8"/>
      </c>
      <c r="R64" s="239">
        <f t="shared" si="7"/>
        <v>0</v>
      </c>
      <c r="T64" s="597"/>
      <c r="U64" s="598"/>
      <c r="V64" s="598"/>
      <c r="W64" s="598"/>
      <c r="X64" s="599"/>
      <c r="Y64" s="105"/>
      <c r="Z64" s="105"/>
      <c r="AA64" s="105"/>
      <c r="AB64" s="105"/>
    </row>
    <row r="65" spans="1:28" ht="19.5" customHeight="1" thickBot="1">
      <c r="A65" s="73"/>
      <c r="B65" s="74"/>
      <c r="C65" s="101"/>
      <c r="D65" s="75"/>
      <c r="E65" s="95">
        <v>33</v>
      </c>
      <c r="F65" s="595"/>
      <c r="G65" s="596"/>
      <c r="H65" s="88"/>
      <c r="I65" s="96"/>
      <c r="J65" s="97"/>
      <c r="K65" s="98">
        <f t="shared" si="6"/>
        <v>0</v>
      </c>
      <c r="L65" s="99"/>
      <c r="M65" s="99"/>
      <c r="N65" s="99"/>
      <c r="O65" s="99"/>
      <c r="P65" s="100"/>
      <c r="Q65" s="375">
        <f t="shared" si="8"/>
      </c>
      <c r="R65" s="239">
        <f t="shared" si="7"/>
        <v>0</v>
      </c>
      <c r="T65" s="597"/>
      <c r="U65" s="598"/>
      <c r="V65" s="598"/>
      <c r="W65" s="598"/>
      <c r="X65" s="599"/>
      <c r="Y65" s="105"/>
      <c r="Z65" s="105"/>
      <c r="AA65" s="105"/>
      <c r="AB65" s="105"/>
    </row>
    <row r="66" spans="1:28" ht="19.5" customHeight="1" thickBot="1">
      <c r="A66" s="73"/>
      <c r="B66" s="74"/>
      <c r="C66" s="101"/>
      <c r="D66" s="75"/>
      <c r="E66" s="95">
        <v>34</v>
      </c>
      <c r="F66" s="595"/>
      <c r="G66" s="596"/>
      <c r="H66" s="88"/>
      <c r="I66" s="96"/>
      <c r="J66" s="97"/>
      <c r="K66" s="98">
        <f t="shared" si="6"/>
        <v>0</v>
      </c>
      <c r="L66" s="99"/>
      <c r="M66" s="99"/>
      <c r="N66" s="99"/>
      <c r="O66" s="99"/>
      <c r="P66" s="100"/>
      <c r="Q66" s="375">
        <f t="shared" si="8"/>
      </c>
      <c r="R66" s="239">
        <f t="shared" si="7"/>
        <v>0</v>
      </c>
      <c r="T66" s="597"/>
      <c r="U66" s="598"/>
      <c r="V66" s="598"/>
      <c r="W66" s="598"/>
      <c r="X66" s="599"/>
      <c r="Y66" s="105"/>
      <c r="Z66" s="105"/>
      <c r="AA66" s="105"/>
      <c r="AB66" s="105"/>
    </row>
    <row r="67" spans="1:28" ht="19.5" customHeight="1" thickBot="1">
      <c r="A67" s="73"/>
      <c r="B67" s="74"/>
      <c r="C67" s="101"/>
      <c r="D67" s="75"/>
      <c r="E67" s="95">
        <v>35</v>
      </c>
      <c r="F67" s="595"/>
      <c r="G67" s="596"/>
      <c r="H67" s="88"/>
      <c r="I67" s="96"/>
      <c r="J67" s="97"/>
      <c r="K67" s="98">
        <f t="shared" si="6"/>
        <v>0</v>
      </c>
      <c r="L67" s="99"/>
      <c r="M67" s="99"/>
      <c r="N67" s="99"/>
      <c r="O67" s="99"/>
      <c r="P67" s="100"/>
      <c r="Q67" s="375">
        <f t="shared" si="8"/>
      </c>
      <c r="R67" s="239">
        <f t="shared" si="7"/>
        <v>0</v>
      </c>
      <c r="T67" s="597"/>
      <c r="U67" s="598"/>
      <c r="V67" s="598"/>
      <c r="W67" s="598"/>
      <c r="X67" s="599"/>
      <c r="Y67" s="105"/>
      <c r="Z67" s="105"/>
      <c r="AA67" s="105"/>
      <c r="AB67" s="105"/>
    </row>
    <row r="68" spans="1:28" ht="19.5" customHeight="1" thickBot="1">
      <c r="A68" s="73"/>
      <c r="B68" s="74"/>
      <c r="C68" s="101"/>
      <c r="D68" s="75"/>
      <c r="E68" s="95">
        <v>36</v>
      </c>
      <c r="F68" s="595"/>
      <c r="G68" s="596"/>
      <c r="H68" s="88"/>
      <c r="I68" s="96"/>
      <c r="J68" s="97"/>
      <c r="K68" s="98">
        <f t="shared" si="6"/>
        <v>0</v>
      </c>
      <c r="L68" s="99"/>
      <c r="M68" s="99"/>
      <c r="N68" s="99"/>
      <c r="O68" s="99"/>
      <c r="P68" s="100"/>
      <c r="Q68" s="375">
        <f t="shared" si="8"/>
      </c>
      <c r="R68" s="239">
        <f t="shared" si="7"/>
        <v>0</v>
      </c>
      <c r="T68" s="111"/>
      <c r="U68" s="25"/>
      <c r="V68" s="25"/>
      <c r="W68" s="25"/>
      <c r="X68" s="53"/>
      <c r="Y68" s="105"/>
      <c r="Z68" s="105"/>
      <c r="AA68" s="105"/>
      <c r="AB68" s="105"/>
    </row>
    <row r="69" spans="1:28" ht="19.5" customHeight="1" thickBot="1">
      <c r="A69" s="73"/>
      <c r="B69" s="74"/>
      <c r="C69" s="101"/>
      <c r="D69" s="75"/>
      <c r="E69" s="95">
        <v>37</v>
      </c>
      <c r="F69" s="595"/>
      <c r="G69" s="596"/>
      <c r="H69" s="88"/>
      <c r="I69" s="96"/>
      <c r="J69" s="97"/>
      <c r="K69" s="98">
        <f t="shared" si="6"/>
        <v>0</v>
      </c>
      <c r="L69" s="99"/>
      <c r="M69" s="99"/>
      <c r="N69" s="99"/>
      <c r="O69" s="99"/>
      <c r="P69" s="100"/>
      <c r="Q69" s="375">
        <f t="shared" si="8"/>
      </c>
      <c r="R69" s="239">
        <f t="shared" si="7"/>
        <v>0</v>
      </c>
      <c r="T69" s="546" t="s">
        <v>370</v>
      </c>
      <c r="U69" s="547"/>
      <c r="V69" s="547"/>
      <c r="W69" s="547"/>
      <c r="X69" s="548"/>
      <c r="Y69" s="105"/>
      <c r="Z69" s="105"/>
      <c r="AA69" s="105"/>
      <c r="AB69" s="105"/>
    </row>
    <row r="70" spans="1:28" ht="19.5" customHeight="1" thickBot="1">
      <c r="A70" s="73"/>
      <c r="B70" s="74"/>
      <c r="C70" s="101"/>
      <c r="D70" s="75"/>
      <c r="E70" s="95">
        <v>38</v>
      </c>
      <c r="F70" s="595"/>
      <c r="G70" s="596"/>
      <c r="H70" s="88"/>
      <c r="I70" s="96"/>
      <c r="J70" s="97"/>
      <c r="K70" s="98">
        <f t="shared" si="6"/>
        <v>0</v>
      </c>
      <c r="L70" s="99"/>
      <c r="M70" s="99"/>
      <c r="N70" s="99"/>
      <c r="O70" s="99"/>
      <c r="P70" s="100"/>
      <c r="Q70" s="375">
        <f t="shared" si="8"/>
      </c>
      <c r="R70" s="239">
        <f t="shared" si="7"/>
        <v>0</v>
      </c>
      <c r="T70" s="111"/>
      <c r="U70" s="25"/>
      <c r="V70" s="25"/>
      <c r="W70" s="25"/>
      <c r="X70" s="53"/>
      <c r="Y70" s="105"/>
      <c r="Z70" s="105"/>
      <c r="AA70" s="105"/>
      <c r="AB70" s="105"/>
    </row>
    <row r="71" spans="1:28" ht="19.5" customHeight="1" thickBot="1">
      <c r="A71" s="73"/>
      <c r="B71" s="74"/>
      <c r="C71" s="101"/>
      <c r="D71" s="75"/>
      <c r="E71" s="95">
        <v>39</v>
      </c>
      <c r="F71" s="595"/>
      <c r="G71" s="596"/>
      <c r="H71" s="88"/>
      <c r="I71" s="96"/>
      <c r="J71" s="97"/>
      <c r="K71" s="98">
        <f t="shared" si="6"/>
        <v>0</v>
      </c>
      <c r="L71" s="99"/>
      <c r="M71" s="99"/>
      <c r="N71" s="99"/>
      <c r="O71" s="99"/>
      <c r="P71" s="100"/>
      <c r="Q71" s="375">
        <f t="shared" si="8"/>
      </c>
      <c r="R71" s="239">
        <f t="shared" si="7"/>
        <v>0</v>
      </c>
      <c r="T71" s="112"/>
      <c r="U71" s="547" t="s">
        <v>371</v>
      </c>
      <c r="V71" s="547"/>
      <c r="W71" s="547"/>
      <c r="X71" s="548"/>
      <c r="Y71" s="105"/>
      <c r="Z71" s="105"/>
      <c r="AA71" s="105"/>
      <c r="AB71" s="105"/>
    </row>
    <row r="72" spans="1:28" ht="19.5" customHeight="1" thickBot="1">
      <c r="A72" s="73"/>
      <c r="B72" s="74"/>
      <c r="C72" s="101"/>
      <c r="D72" s="75"/>
      <c r="E72" s="95">
        <v>40</v>
      </c>
      <c r="F72" s="595"/>
      <c r="G72" s="596"/>
      <c r="H72" s="88"/>
      <c r="I72" s="96"/>
      <c r="J72" s="97"/>
      <c r="K72" s="98">
        <f t="shared" si="6"/>
        <v>0</v>
      </c>
      <c r="L72" s="99"/>
      <c r="M72" s="99"/>
      <c r="N72" s="99"/>
      <c r="O72" s="99"/>
      <c r="P72" s="100"/>
      <c r="Q72" s="375">
        <f t="shared" si="8"/>
      </c>
      <c r="R72" s="239">
        <f t="shared" si="7"/>
        <v>0</v>
      </c>
      <c r="T72" s="112"/>
      <c r="U72" s="547"/>
      <c r="V72" s="547"/>
      <c r="W72" s="547"/>
      <c r="X72" s="548"/>
      <c r="Y72" s="105"/>
      <c r="Z72" s="105"/>
      <c r="AA72" s="105"/>
      <c r="AB72" s="105"/>
    </row>
    <row r="73" spans="1:28" ht="19.5" customHeight="1" thickBot="1">
      <c r="A73" s="73"/>
      <c r="B73" s="74"/>
      <c r="C73" s="101"/>
      <c r="D73" s="75"/>
      <c r="E73" s="95">
        <v>41</v>
      </c>
      <c r="F73" s="595"/>
      <c r="G73" s="596"/>
      <c r="H73" s="88"/>
      <c r="I73" s="96"/>
      <c r="J73" s="97"/>
      <c r="K73" s="98">
        <f t="shared" si="6"/>
        <v>0</v>
      </c>
      <c r="L73" s="99"/>
      <c r="M73" s="99"/>
      <c r="N73" s="99"/>
      <c r="O73" s="99"/>
      <c r="P73" s="100"/>
      <c r="Q73" s="375">
        <f t="shared" si="8"/>
      </c>
      <c r="R73" s="239">
        <f t="shared" si="7"/>
        <v>0</v>
      </c>
      <c r="T73" s="112"/>
      <c r="U73" s="547"/>
      <c r="V73" s="547"/>
      <c r="W73" s="547"/>
      <c r="X73" s="548"/>
      <c r="Y73" s="105"/>
      <c r="Z73" s="105"/>
      <c r="AA73" s="105"/>
      <c r="AB73" s="105"/>
    </row>
    <row r="74" spans="1:28" ht="19.5" customHeight="1" thickBot="1">
      <c r="A74" s="73"/>
      <c r="B74" s="74"/>
      <c r="C74" s="101"/>
      <c r="D74" s="75"/>
      <c r="E74" s="95">
        <v>42</v>
      </c>
      <c r="F74" s="595"/>
      <c r="G74" s="596"/>
      <c r="H74" s="88"/>
      <c r="I74" s="96"/>
      <c r="J74" s="97"/>
      <c r="K74" s="98">
        <f t="shared" si="6"/>
        <v>0</v>
      </c>
      <c r="L74" s="99"/>
      <c r="M74" s="99"/>
      <c r="N74" s="99"/>
      <c r="O74" s="99"/>
      <c r="P74" s="100"/>
      <c r="Q74" s="375">
        <f t="shared" si="8"/>
      </c>
      <c r="R74" s="239">
        <f t="shared" si="7"/>
        <v>0</v>
      </c>
      <c r="T74" s="112"/>
      <c r="U74" s="547"/>
      <c r="V74" s="547"/>
      <c r="W74" s="547"/>
      <c r="X74" s="548"/>
      <c r="Y74" s="105"/>
      <c r="Z74" s="105"/>
      <c r="AA74" s="105"/>
      <c r="AB74" s="105"/>
    </row>
    <row r="75" spans="1:28" ht="19.5" customHeight="1" thickBot="1">
      <c r="A75" s="73"/>
      <c r="B75" s="74"/>
      <c r="C75" s="101"/>
      <c r="D75" s="75"/>
      <c r="E75" s="95">
        <v>43</v>
      </c>
      <c r="F75" s="595"/>
      <c r="G75" s="596"/>
      <c r="H75" s="88"/>
      <c r="I75" s="96"/>
      <c r="J75" s="97"/>
      <c r="K75" s="98">
        <f t="shared" si="6"/>
        <v>0</v>
      </c>
      <c r="L75" s="99"/>
      <c r="M75" s="99"/>
      <c r="N75" s="99"/>
      <c r="O75" s="99"/>
      <c r="P75" s="100"/>
      <c r="Q75" s="375">
        <f t="shared" si="8"/>
      </c>
      <c r="R75" s="239">
        <f t="shared" si="7"/>
        <v>0</v>
      </c>
      <c r="T75" s="112"/>
      <c r="U75" s="547"/>
      <c r="V75" s="547"/>
      <c r="W75" s="547"/>
      <c r="X75" s="548"/>
      <c r="Y75" s="105"/>
      <c r="Z75" s="105"/>
      <c r="AA75" s="105"/>
      <c r="AB75" s="105"/>
    </row>
    <row r="76" spans="1:28" ht="19.5" customHeight="1" thickBot="1">
      <c r="A76" s="73"/>
      <c r="B76" s="74"/>
      <c r="C76" s="101"/>
      <c r="D76" s="75"/>
      <c r="E76" s="95">
        <v>44</v>
      </c>
      <c r="F76" s="595"/>
      <c r="G76" s="596"/>
      <c r="H76" s="88"/>
      <c r="I76" s="96"/>
      <c r="J76" s="97"/>
      <c r="K76" s="98">
        <f t="shared" si="6"/>
        <v>0</v>
      </c>
      <c r="L76" s="99"/>
      <c r="M76" s="99"/>
      <c r="N76" s="99"/>
      <c r="O76" s="99"/>
      <c r="P76" s="100"/>
      <c r="Q76" s="375">
        <f t="shared" si="8"/>
      </c>
      <c r="R76" s="239">
        <f t="shared" si="7"/>
        <v>0</v>
      </c>
      <c r="T76" s="112"/>
      <c r="U76" s="547"/>
      <c r="V76" s="547"/>
      <c r="W76" s="547"/>
      <c r="X76" s="548"/>
      <c r="Y76" s="105"/>
      <c r="Z76" s="105"/>
      <c r="AA76" s="105"/>
      <c r="AB76" s="105"/>
    </row>
    <row r="77" spans="1:28" ht="19.5" customHeight="1" thickBot="1">
      <c r="A77" s="73"/>
      <c r="B77" s="74"/>
      <c r="C77" s="101"/>
      <c r="D77" s="75"/>
      <c r="E77" s="95">
        <v>45</v>
      </c>
      <c r="F77" s="595"/>
      <c r="G77" s="596"/>
      <c r="H77" s="88"/>
      <c r="I77" s="96"/>
      <c r="J77" s="97"/>
      <c r="K77" s="98">
        <f t="shared" si="6"/>
        <v>0</v>
      </c>
      <c r="L77" s="99"/>
      <c r="M77" s="99"/>
      <c r="N77" s="99"/>
      <c r="O77" s="99"/>
      <c r="P77" s="100"/>
      <c r="Q77" s="375">
        <f t="shared" si="8"/>
      </c>
      <c r="R77" s="239">
        <f t="shared" si="7"/>
        <v>0</v>
      </c>
      <c r="T77" s="112"/>
      <c r="U77" s="547"/>
      <c r="V77" s="547"/>
      <c r="W77" s="547"/>
      <c r="X77" s="548"/>
      <c r="Y77" s="105"/>
      <c r="Z77" s="105"/>
      <c r="AA77" s="105"/>
      <c r="AB77" s="105"/>
    </row>
    <row r="78" spans="1:29" ht="19.5" customHeight="1" thickBot="1">
      <c r="A78" s="73"/>
      <c r="B78" s="74"/>
      <c r="C78" s="101"/>
      <c r="D78" s="75"/>
      <c r="E78" s="95">
        <v>46</v>
      </c>
      <c r="F78" s="595"/>
      <c r="G78" s="596"/>
      <c r="H78" s="88"/>
      <c r="I78" s="96"/>
      <c r="J78" s="97"/>
      <c r="K78" s="98">
        <f t="shared" si="6"/>
        <v>0</v>
      </c>
      <c r="L78" s="99"/>
      <c r="M78" s="99"/>
      <c r="N78" s="99"/>
      <c r="O78" s="99"/>
      <c r="P78" s="100"/>
      <c r="Q78" s="375">
        <f t="shared" si="8"/>
      </c>
      <c r="R78" s="239">
        <f t="shared" si="7"/>
        <v>0</v>
      </c>
      <c r="T78" s="112"/>
      <c r="U78" s="547"/>
      <c r="V78" s="547"/>
      <c r="W78" s="547"/>
      <c r="X78" s="548"/>
      <c r="Y78" s="105"/>
      <c r="Z78" s="600"/>
      <c r="AA78" s="600"/>
      <c r="AB78" s="600"/>
      <c r="AC78" s="600"/>
    </row>
    <row r="79" spans="1:29" ht="19.5" customHeight="1" thickBot="1">
      <c r="A79" s="73"/>
      <c r="B79" s="74"/>
      <c r="C79" s="101"/>
      <c r="D79" s="75"/>
      <c r="E79" s="95">
        <v>47</v>
      </c>
      <c r="F79" s="595"/>
      <c r="G79" s="596"/>
      <c r="H79" s="88"/>
      <c r="I79" s="96"/>
      <c r="J79" s="97"/>
      <c r="K79" s="98">
        <f t="shared" si="6"/>
        <v>0</v>
      </c>
      <c r="L79" s="99"/>
      <c r="M79" s="99"/>
      <c r="N79" s="99"/>
      <c r="O79" s="99"/>
      <c r="P79" s="100"/>
      <c r="Q79" s="375">
        <f t="shared" si="8"/>
      </c>
      <c r="R79" s="239">
        <f t="shared" si="7"/>
        <v>0</v>
      </c>
      <c r="T79" s="112"/>
      <c r="U79" s="547"/>
      <c r="V79" s="547"/>
      <c r="W79" s="547"/>
      <c r="X79" s="548"/>
      <c r="Y79" s="105"/>
      <c r="Z79" s="600"/>
      <c r="AA79" s="600"/>
      <c r="AB79" s="600"/>
      <c r="AC79" s="600"/>
    </row>
    <row r="80" spans="1:29" ht="19.5" customHeight="1" thickBot="1">
      <c r="A80" s="73"/>
      <c r="B80" s="74"/>
      <c r="C80" s="101"/>
      <c r="D80" s="75"/>
      <c r="E80" s="95">
        <v>48</v>
      </c>
      <c r="F80" s="595"/>
      <c r="G80" s="596"/>
      <c r="H80" s="88"/>
      <c r="I80" s="96"/>
      <c r="J80" s="97"/>
      <c r="K80" s="98">
        <f t="shared" si="6"/>
        <v>0</v>
      </c>
      <c r="L80" s="99"/>
      <c r="M80" s="99"/>
      <c r="N80" s="99"/>
      <c r="O80" s="99"/>
      <c r="P80" s="100"/>
      <c r="Q80" s="375">
        <f t="shared" si="8"/>
      </c>
      <c r="R80" s="239">
        <f t="shared" si="7"/>
        <v>0</v>
      </c>
      <c r="T80" s="112"/>
      <c r="U80" s="547"/>
      <c r="V80" s="547"/>
      <c r="W80" s="547"/>
      <c r="X80" s="548"/>
      <c r="Y80" s="105"/>
      <c r="Z80" s="600"/>
      <c r="AA80" s="600"/>
      <c r="AB80" s="600"/>
      <c r="AC80" s="600"/>
    </row>
    <row r="81" spans="1:29" ht="19.5" customHeight="1" thickBot="1">
      <c r="A81" s="73"/>
      <c r="B81" s="74"/>
      <c r="C81" s="101"/>
      <c r="D81" s="75"/>
      <c r="E81" s="95">
        <v>49</v>
      </c>
      <c r="F81" s="595"/>
      <c r="G81" s="596"/>
      <c r="H81" s="88"/>
      <c r="I81" s="96"/>
      <c r="J81" s="97"/>
      <c r="K81" s="98">
        <f t="shared" si="6"/>
        <v>0</v>
      </c>
      <c r="L81" s="99"/>
      <c r="M81" s="99"/>
      <c r="N81" s="99"/>
      <c r="O81" s="99"/>
      <c r="P81" s="100"/>
      <c r="Q81" s="375">
        <f t="shared" si="8"/>
      </c>
      <c r="R81" s="239">
        <f t="shared" si="7"/>
        <v>0</v>
      </c>
      <c r="T81" s="112"/>
      <c r="U81" s="547"/>
      <c r="V81" s="547"/>
      <c r="W81" s="547"/>
      <c r="X81" s="548"/>
      <c r="Y81" s="105"/>
      <c r="Z81" s="600"/>
      <c r="AA81" s="600"/>
      <c r="AB81" s="600"/>
      <c r="AC81" s="600"/>
    </row>
    <row r="82" spans="1:29" ht="19.5" customHeight="1" thickBot="1">
      <c r="A82" s="73"/>
      <c r="B82" s="74"/>
      <c r="C82" s="101"/>
      <c r="D82" s="75"/>
      <c r="E82" s="95">
        <v>50</v>
      </c>
      <c r="F82" s="595"/>
      <c r="G82" s="596"/>
      <c r="H82" s="88"/>
      <c r="I82" s="96"/>
      <c r="J82" s="97"/>
      <c r="K82" s="98">
        <f t="shared" si="6"/>
        <v>0</v>
      </c>
      <c r="L82" s="99"/>
      <c r="M82" s="99"/>
      <c r="N82" s="99"/>
      <c r="O82" s="99"/>
      <c r="P82" s="100"/>
      <c r="Q82" s="375">
        <f t="shared" si="8"/>
      </c>
      <c r="R82" s="239">
        <f t="shared" si="7"/>
        <v>0</v>
      </c>
      <c r="T82" s="112"/>
      <c r="U82" s="547"/>
      <c r="V82" s="547"/>
      <c r="W82" s="547"/>
      <c r="X82" s="548"/>
      <c r="Y82" s="105"/>
      <c r="Z82" s="600"/>
      <c r="AA82" s="600"/>
      <c r="AB82" s="600"/>
      <c r="AC82" s="600"/>
    </row>
    <row r="83" spans="1:29" ht="17.25" customHeight="1" thickBot="1">
      <c r="A83" s="73"/>
      <c r="B83" s="74"/>
      <c r="C83" s="101"/>
      <c r="D83" s="75"/>
      <c r="E83" s="95">
        <v>51</v>
      </c>
      <c r="F83" s="595"/>
      <c r="G83" s="596"/>
      <c r="H83" s="88"/>
      <c r="I83" s="96"/>
      <c r="J83" s="97"/>
      <c r="K83" s="98">
        <f t="shared" si="6"/>
        <v>0</v>
      </c>
      <c r="L83" s="99"/>
      <c r="M83" s="99"/>
      <c r="N83" s="99"/>
      <c r="O83" s="99"/>
      <c r="P83" s="100"/>
      <c r="Q83" s="375">
        <f t="shared" si="8"/>
      </c>
      <c r="R83" s="239">
        <f t="shared" si="7"/>
        <v>0</v>
      </c>
      <c r="T83" s="112"/>
      <c r="U83" s="547"/>
      <c r="V83" s="547"/>
      <c r="W83" s="547"/>
      <c r="X83" s="548"/>
      <c r="Y83" s="105"/>
      <c r="Z83" s="600"/>
      <c r="AA83" s="600"/>
      <c r="AB83" s="600"/>
      <c r="AC83" s="600"/>
    </row>
    <row r="84" spans="1:29" ht="19.5" customHeight="1" thickBot="1">
      <c r="A84" s="73"/>
      <c r="B84" s="74"/>
      <c r="C84" s="101"/>
      <c r="D84" s="75"/>
      <c r="E84" s="95">
        <v>52</v>
      </c>
      <c r="F84" s="595"/>
      <c r="G84" s="596"/>
      <c r="H84" s="88"/>
      <c r="I84" s="96"/>
      <c r="J84" s="97"/>
      <c r="K84" s="98">
        <f t="shared" si="6"/>
        <v>0</v>
      </c>
      <c r="L84" s="99"/>
      <c r="M84" s="99"/>
      <c r="N84" s="99"/>
      <c r="O84" s="99"/>
      <c r="P84" s="100"/>
      <c r="Q84" s="375">
        <f t="shared" si="8"/>
      </c>
      <c r="R84" s="239">
        <f t="shared" si="7"/>
        <v>0</v>
      </c>
      <c r="S84" s="113"/>
      <c r="T84" s="112"/>
      <c r="U84" s="547"/>
      <c r="V84" s="547"/>
      <c r="W84" s="547"/>
      <c r="X84" s="548"/>
      <c r="Z84" s="600"/>
      <c r="AA84" s="600"/>
      <c r="AB84" s="600"/>
      <c r="AC84" s="600"/>
    </row>
    <row r="85" spans="1:29" ht="21" customHeight="1" thickBot="1">
      <c r="A85" s="73"/>
      <c r="B85" s="74"/>
      <c r="C85" s="101"/>
      <c r="D85" s="75"/>
      <c r="E85" s="95">
        <v>53</v>
      </c>
      <c r="F85" s="595"/>
      <c r="G85" s="596"/>
      <c r="H85" s="88"/>
      <c r="I85" s="96"/>
      <c r="J85" s="97"/>
      <c r="K85" s="98">
        <f t="shared" si="6"/>
        <v>0</v>
      </c>
      <c r="L85" s="99"/>
      <c r="M85" s="99"/>
      <c r="N85" s="99"/>
      <c r="O85" s="99"/>
      <c r="P85" s="100"/>
      <c r="Q85" s="375">
        <f t="shared" si="8"/>
      </c>
      <c r="R85" s="239">
        <f t="shared" si="7"/>
        <v>0</v>
      </c>
      <c r="S85" s="113"/>
      <c r="T85" s="112"/>
      <c r="U85" s="547"/>
      <c r="V85" s="547"/>
      <c r="W85" s="547"/>
      <c r="X85" s="548"/>
      <c r="Z85" s="600"/>
      <c r="AA85" s="600"/>
      <c r="AB85" s="600"/>
      <c r="AC85" s="600"/>
    </row>
    <row r="86" spans="1:29" ht="19.5" customHeight="1" thickBot="1">
      <c r="A86" s="73"/>
      <c r="B86" s="74"/>
      <c r="C86" s="101"/>
      <c r="D86" s="75"/>
      <c r="E86" s="95">
        <v>54</v>
      </c>
      <c r="F86" s="595"/>
      <c r="G86" s="596"/>
      <c r="H86" s="88"/>
      <c r="I86" s="96"/>
      <c r="J86" s="97"/>
      <c r="K86" s="98">
        <f t="shared" si="6"/>
        <v>0</v>
      </c>
      <c r="L86" s="99"/>
      <c r="M86" s="99"/>
      <c r="N86" s="99"/>
      <c r="O86" s="99"/>
      <c r="P86" s="100"/>
      <c r="Q86" s="375">
        <f t="shared" si="8"/>
      </c>
      <c r="R86" s="239">
        <f t="shared" si="7"/>
        <v>0</v>
      </c>
      <c r="S86" s="113"/>
      <c r="T86" s="112"/>
      <c r="U86" s="547"/>
      <c r="V86" s="547"/>
      <c r="W86" s="547"/>
      <c r="X86" s="548"/>
      <c r="Z86" s="600"/>
      <c r="AA86" s="600"/>
      <c r="AB86" s="600"/>
      <c r="AC86" s="600"/>
    </row>
    <row r="87" spans="1:29" ht="19.5" customHeight="1" thickBot="1">
      <c r="A87" s="73"/>
      <c r="B87" s="74"/>
      <c r="C87" s="101"/>
      <c r="D87" s="75"/>
      <c r="E87" s="95">
        <v>55</v>
      </c>
      <c r="F87" s="595"/>
      <c r="G87" s="596"/>
      <c r="H87" s="88"/>
      <c r="I87" s="96"/>
      <c r="J87" s="97"/>
      <c r="K87" s="98">
        <f t="shared" si="6"/>
        <v>0</v>
      </c>
      <c r="L87" s="99"/>
      <c r="M87" s="99"/>
      <c r="N87" s="99"/>
      <c r="O87" s="99"/>
      <c r="P87" s="100"/>
      <c r="Q87" s="375">
        <f t="shared" si="8"/>
      </c>
      <c r="R87" s="239">
        <f t="shared" si="7"/>
        <v>0</v>
      </c>
      <c r="S87" s="113"/>
      <c r="T87" s="112"/>
      <c r="U87" s="547"/>
      <c r="V87" s="547"/>
      <c r="W87" s="547"/>
      <c r="X87" s="548"/>
      <c r="Z87" s="600"/>
      <c r="AA87" s="600"/>
      <c r="AB87" s="600"/>
      <c r="AC87" s="600"/>
    </row>
    <row r="88" spans="1:29" ht="19.5" customHeight="1" thickBot="1">
      <c r="A88" s="73"/>
      <c r="B88" s="74"/>
      <c r="C88" s="101"/>
      <c r="D88" s="75"/>
      <c r="E88" s="95">
        <v>56</v>
      </c>
      <c r="F88" s="595"/>
      <c r="G88" s="596"/>
      <c r="H88" s="88"/>
      <c r="I88" s="96"/>
      <c r="J88" s="97"/>
      <c r="K88" s="98">
        <f t="shared" si="6"/>
        <v>0</v>
      </c>
      <c r="L88" s="99"/>
      <c r="M88" s="99"/>
      <c r="N88" s="99"/>
      <c r="O88" s="99"/>
      <c r="P88" s="100"/>
      <c r="Q88" s="375">
        <f t="shared" si="8"/>
      </c>
      <c r="R88" s="239">
        <f t="shared" si="7"/>
        <v>0</v>
      </c>
      <c r="S88" s="113"/>
      <c r="T88" s="112"/>
      <c r="U88" s="547"/>
      <c r="V88" s="547"/>
      <c r="W88" s="547"/>
      <c r="X88" s="548"/>
      <c r="Z88" s="600"/>
      <c r="AA88" s="600"/>
      <c r="AB88" s="600"/>
      <c r="AC88" s="600"/>
    </row>
    <row r="89" spans="1:29" ht="19.5" customHeight="1" thickBot="1">
      <c r="A89" s="73"/>
      <c r="B89" s="74"/>
      <c r="C89" s="101"/>
      <c r="D89" s="75"/>
      <c r="E89" s="95">
        <v>57</v>
      </c>
      <c r="F89" s="595"/>
      <c r="G89" s="596"/>
      <c r="H89" s="88"/>
      <c r="I89" s="96"/>
      <c r="J89" s="97"/>
      <c r="K89" s="98">
        <f t="shared" si="6"/>
        <v>0</v>
      </c>
      <c r="L89" s="99"/>
      <c r="M89" s="99"/>
      <c r="N89" s="99"/>
      <c r="O89" s="99"/>
      <c r="P89" s="100"/>
      <c r="Q89" s="375">
        <f t="shared" si="8"/>
      </c>
      <c r="R89" s="239">
        <f t="shared" si="7"/>
        <v>0</v>
      </c>
      <c r="S89" s="113"/>
      <c r="T89" s="112"/>
      <c r="U89" s="547"/>
      <c r="V89" s="547"/>
      <c r="W89" s="547"/>
      <c r="X89" s="548"/>
      <c r="Z89" s="600"/>
      <c r="AA89" s="600"/>
      <c r="AB89" s="600"/>
      <c r="AC89" s="600"/>
    </row>
    <row r="90" spans="1:29" ht="19.5" customHeight="1" thickBot="1">
      <c r="A90" s="73"/>
      <c r="B90" s="74"/>
      <c r="C90" s="101"/>
      <c r="D90" s="75"/>
      <c r="E90" s="95">
        <v>58</v>
      </c>
      <c r="F90" s="595"/>
      <c r="G90" s="596"/>
      <c r="H90" s="88"/>
      <c r="I90" s="96"/>
      <c r="J90" s="97"/>
      <c r="K90" s="98">
        <f t="shared" si="6"/>
        <v>0</v>
      </c>
      <c r="L90" s="99"/>
      <c r="M90" s="99"/>
      <c r="N90" s="99"/>
      <c r="O90" s="99"/>
      <c r="P90" s="100"/>
      <c r="Q90" s="375">
        <f t="shared" si="8"/>
      </c>
      <c r="R90" s="239">
        <f t="shared" si="7"/>
        <v>0</v>
      </c>
      <c r="S90" s="113"/>
      <c r="T90" s="112"/>
      <c r="U90" s="547"/>
      <c r="V90" s="547"/>
      <c r="W90" s="547"/>
      <c r="X90" s="548"/>
      <c r="Z90" s="600"/>
      <c r="AA90" s="600"/>
      <c r="AB90" s="600"/>
      <c r="AC90" s="600"/>
    </row>
    <row r="91" spans="1:29" ht="19.5" customHeight="1" thickBot="1">
      <c r="A91" s="73"/>
      <c r="B91" s="74"/>
      <c r="C91" s="101"/>
      <c r="D91" s="75"/>
      <c r="E91" s="95">
        <v>59</v>
      </c>
      <c r="F91" s="595"/>
      <c r="G91" s="596"/>
      <c r="H91" s="88"/>
      <c r="I91" s="96"/>
      <c r="J91" s="97"/>
      <c r="K91" s="98">
        <f t="shared" si="6"/>
        <v>0</v>
      </c>
      <c r="L91" s="99"/>
      <c r="M91" s="99"/>
      <c r="N91" s="99"/>
      <c r="O91" s="99"/>
      <c r="P91" s="100"/>
      <c r="Q91" s="375">
        <f t="shared" si="8"/>
      </c>
      <c r="R91" s="239">
        <f t="shared" si="7"/>
        <v>0</v>
      </c>
      <c r="S91" s="113"/>
      <c r="T91" s="112"/>
      <c r="U91" s="547"/>
      <c r="V91" s="547"/>
      <c r="W91" s="547"/>
      <c r="X91" s="548"/>
      <c r="Z91" s="600"/>
      <c r="AA91" s="600"/>
      <c r="AB91" s="600"/>
      <c r="AC91" s="600"/>
    </row>
    <row r="92" spans="1:29" ht="19.5" customHeight="1" thickBot="1">
      <c r="A92" s="73"/>
      <c r="B92" s="74"/>
      <c r="C92" s="101"/>
      <c r="D92" s="75"/>
      <c r="E92" s="95">
        <v>60</v>
      </c>
      <c r="F92" s="595"/>
      <c r="G92" s="596"/>
      <c r="H92" s="88"/>
      <c r="I92" s="96"/>
      <c r="J92" s="97"/>
      <c r="K92" s="98">
        <f t="shared" si="6"/>
        <v>0</v>
      </c>
      <c r="L92" s="99"/>
      <c r="M92" s="99"/>
      <c r="N92" s="99"/>
      <c r="O92" s="99"/>
      <c r="P92" s="100"/>
      <c r="Q92" s="375">
        <f t="shared" si="8"/>
      </c>
      <c r="R92" s="239">
        <f t="shared" si="7"/>
        <v>0</v>
      </c>
      <c r="S92" s="113"/>
      <c r="T92" s="112"/>
      <c r="U92" s="547"/>
      <c r="V92" s="547"/>
      <c r="W92" s="547"/>
      <c r="X92" s="548"/>
      <c r="Z92" s="600"/>
      <c r="AA92" s="600"/>
      <c r="AB92" s="600"/>
      <c r="AC92" s="600"/>
    </row>
    <row r="93" spans="1:29" ht="19.5" customHeight="1" thickBot="1">
      <c r="A93" s="73"/>
      <c r="B93" s="74"/>
      <c r="C93" s="101"/>
      <c r="D93" s="75"/>
      <c r="E93" s="95">
        <v>61</v>
      </c>
      <c r="F93" s="595"/>
      <c r="G93" s="596"/>
      <c r="H93" s="88"/>
      <c r="I93" s="96"/>
      <c r="J93" s="97"/>
      <c r="K93" s="98">
        <f t="shared" si="6"/>
        <v>0</v>
      </c>
      <c r="L93" s="99"/>
      <c r="M93" s="99"/>
      <c r="N93" s="99"/>
      <c r="O93" s="99"/>
      <c r="P93" s="100"/>
      <c r="Q93" s="375">
        <f t="shared" si="8"/>
      </c>
      <c r="R93" s="239">
        <f t="shared" si="7"/>
        <v>0</v>
      </c>
      <c r="S93" s="113"/>
      <c r="T93" s="112"/>
      <c r="U93" s="547"/>
      <c r="V93" s="547"/>
      <c r="W93" s="547"/>
      <c r="X93" s="548"/>
      <c r="Z93" s="600"/>
      <c r="AA93" s="600"/>
      <c r="AB93" s="600"/>
      <c r="AC93" s="600"/>
    </row>
    <row r="94" spans="1:29" ht="19.5" customHeight="1" thickBot="1">
      <c r="A94" s="73"/>
      <c r="B94" s="74"/>
      <c r="C94" s="101"/>
      <c r="D94" s="75"/>
      <c r="E94" s="95">
        <v>62</v>
      </c>
      <c r="F94" s="595"/>
      <c r="G94" s="596"/>
      <c r="H94" s="88"/>
      <c r="I94" s="96"/>
      <c r="J94" s="97"/>
      <c r="K94" s="98">
        <f t="shared" si="6"/>
        <v>0</v>
      </c>
      <c r="L94" s="99"/>
      <c r="M94" s="99"/>
      <c r="N94" s="99"/>
      <c r="O94" s="99"/>
      <c r="P94" s="100"/>
      <c r="Q94" s="375">
        <f t="shared" si="8"/>
      </c>
      <c r="R94" s="239">
        <f t="shared" si="7"/>
        <v>0</v>
      </c>
      <c r="S94" s="113"/>
      <c r="T94" s="112"/>
      <c r="U94" s="547"/>
      <c r="V94" s="547"/>
      <c r="W94" s="547"/>
      <c r="X94" s="548"/>
      <c r="Z94" s="600"/>
      <c r="AA94" s="600"/>
      <c r="AB94" s="600"/>
      <c r="AC94" s="600"/>
    </row>
    <row r="95" spans="1:29" ht="19.5" customHeight="1" thickBot="1">
      <c r="A95" s="73"/>
      <c r="B95" s="74"/>
      <c r="C95" s="101"/>
      <c r="D95" s="75"/>
      <c r="E95" s="95">
        <v>63</v>
      </c>
      <c r="F95" s="595"/>
      <c r="G95" s="596"/>
      <c r="H95" s="88"/>
      <c r="I95" s="96"/>
      <c r="J95" s="97"/>
      <c r="K95" s="98">
        <f t="shared" si="6"/>
        <v>0</v>
      </c>
      <c r="L95" s="99"/>
      <c r="M95" s="99"/>
      <c r="N95" s="99"/>
      <c r="O95" s="99"/>
      <c r="P95" s="100"/>
      <c r="Q95" s="375">
        <f t="shared" si="8"/>
      </c>
      <c r="R95" s="239">
        <f t="shared" si="7"/>
        <v>0</v>
      </c>
      <c r="S95" s="113"/>
      <c r="T95" s="112"/>
      <c r="U95" s="547"/>
      <c r="V95" s="547"/>
      <c r="W95" s="547"/>
      <c r="X95" s="548"/>
      <c r="Z95" s="600"/>
      <c r="AA95" s="600"/>
      <c r="AB95" s="600"/>
      <c r="AC95" s="600"/>
    </row>
    <row r="96" spans="1:29" ht="19.5" customHeight="1" thickBot="1">
      <c r="A96" s="73"/>
      <c r="B96" s="74"/>
      <c r="C96" s="101"/>
      <c r="D96" s="75"/>
      <c r="E96" s="95">
        <v>64</v>
      </c>
      <c r="F96" s="595"/>
      <c r="G96" s="596"/>
      <c r="H96" s="88"/>
      <c r="I96" s="96"/>
      <c r="J96" s="97"/>
      <c r="K96" s="98">
        <f t="shared" si="6"/>
        <v>0</v>
      </c>
      <c r="L96" s="99"/>
      <c r="M96" s="99"/>
      <c r="N96" s="99"/>
      <c r="O96" s="99"/>
      <c r="P96" s="100"/>
      <c r="Q96" s="375">
        <f t="shared" si="8"/>
      </c>
      <c r="R96" s="239">
        <f t="shared" si="7"/>
        <v>0</v>
      </c>
      <c r="S96" s="113"/>
      <c r="T96" s="112"/>
      <c r="U96" s="547"/>
      <c r="V96" s="547"/>
      <c r="W96" s="547"/>
      <c r="X96" s="548"/>
      <c r="Z96" s="600"/>
      <c r="AA96" s="600"/>
      <c r="AB96" s="600"/>
      <c r="AC96" s="600"/>
    </row>
    <row r="97" spans="1:29" ht="19.5" customHeight="1" thickBot="1">
      <c r="A97" s="73"/>
      <c r="B97" s="74"/>
      <c r="C97" s="101"/>
      <c r="D97" s="75"/>
      <c r="E97" s="95">
        <v>65</v>
      </c>
      <c r="F97" s="595"/>
      <c r="G97" s="596"/>
      <c r="H97" s="88"/>
      <c r="I97" s="96"/>
      <c r="J97" s="97"/>
      <c r="K97" s="98">
        <f aca="true" t="shared" si="9" ref="K97:K160">I97*J97</f>
        <v>0</v>
      </c>
      <c r="L97" s="99"/>
      <c r="M97" s="99"/>
      <c r="N97" s="99"/>
      <c r="O97" s="99"/>
      <c r="P97" s="100"/>
      <c r="Q97" s="375">
        <f t="shared" si="8"/>
      </c>
      <c r="R97" s="239">
        <f t="shared" si="7"/>
        <v>0</v>
      </c>
      <c r="S97" s="113"/>
      <c r="T97" s="112"/>
      <c r="U97" s="547"/>
      <c r="V97" s="547"/>
      <c r="W97" s="547"/>
      <c r="X97" s="548"/>
      <c r="Z97" s="600"/>
      <c r="AA97" s="600"/>
      <c r="AB97" s="600"/>
      <c r="AC97" s="600"/>
    </row>
    <row r="98" spans="1:29" ht="19.5" customHeight="1" thickBot="1">
      <c r="A98" s="73"/>
      <c r="B98" s="74"/>
      <c r="C98" s="101"/>
      <c r="D98" s="75"/>
      <c r="E98" s="95">
        <v>66</v>
      </c>
      <c r="F98" s="595"/>
      <c r="G98" s="596"/>
      <c r="H98" s="88"/>
      <c r="I98" s="96"/>
      <c r="J98" s="97"/>
      <c r="K98" s="98">
        <f t="shared" si="9"/>
        <v>0</v>
      </c>
      <c r="L98" s="99"/>
      <c r="M98" s="99"/>
      <c r="N98" s="99"/>
      <c r="O98" s="99"/>
      <c r="P98" s="100"/>
      <c r="Q98" s="375">
        <f aca="true" t="shared" si="10" ref="Q98:Q161">IF(NOT(K98=SUM(L98:P98)),"ERROR on this line","")</f>
      </c>
      <c r="R98" s="239">
        <f aca="true" t="shared" si="11" ref="R98:R161">LEN(Q98)</f>
        <v>0</v>
      </c>
      <c r="S98" s="113"/>
      <c r="T98" s="112"/>
      <c r="U98" s="547"/>
      <c r="V98" s="547"/>
      <c r="W98" s="547"/>
      <c r="X98" s="548"/>
      <c r="Z98" s="600"/>
      <c r="AA98" s="600"/>
      <c r="AB98" s="600"/>
      <c r="AC98" s="600"/>
    </row>
    <row r="99" spans="1:29" ht="19.5" customHeight="1" thickBot="1">
      <c r="A99" s="73"/>
      <c r="B99" s="74"/>
      <c r="C99" s="101"/>
      <c r="D99" s="75"/>
      <c r="E99" s="95">
        <v>67</v>
      </c>
      <c r="F99" s="595"/>
      <c r="G99" s="596"/>
      <c r="H99" s="88"/>
      <c r="I99" s="96"/>
      <c r="J99" s="97"/>
      <c r="K99" s="98">
        <f t="shared" si="9"/>
        <v>0</v>
      </c>
      <c r="L99" s="99"/>
      <c r="M99" s="99"/>
      <c r="N99" s="99"/>
      <c r="O99" s="99"/>
      <c r="P99" s="100"/>
      <c r="Q99" s="375">
        <f t="shared" si="10"/>
      </c>
      <c r="R99" s="239">
        <f t="shared" si="11"/>
        <v>0</v>
      </c>
      <c r="S99" s="113"/>
      <c r="T99" s="112"/>
      <c r="U99" s="547"/>
      <c r="V99" s="547"/>
      <c r="W99" s="547"/>
      <c r="X99" s="548"/>
      <c r="Z99" s="600"/>
      <c r="AA99" s="600"/>
      <c r="AB99" s="600"/>
      <c r="AC99" s="600"/>
    </row>
    <row r="100" spans="1:29" ht="19.5" customHeight="1" thickBot="1">
      <c r="A100" s="73"/>
      <c r="B100" s="74"/>
      <c r="C100" s="101"/>
      <c r="D100" s="75"/>
      <c r="E100" s="95">
        <v>68</v>
      </c>
      <c r="F100" s="595"/>
      <c r="G100" s="596"/>
      <c r="H100" s="88"/>
      <c r="I100" s="96"/>
      <c r="J100" s="97"/>
      <c r="K100" s="98">
        <f t="shared" si="9"/>
        <v>0</v>
      </c>
      <c r="L100" s="99"/>
      <c r="M100" s="99"/>
      <c r="N100" s="99"/>
      <c r="O100" s="99"/>
      <c r="P100" s="100"/>
      <c r="Q100" s="375">
        <f t="shared" si="10"/>
      </c>
      <c r="R100" s="239">
        <f t="shared" si="11"/>
        <v>0</v>
      </c>
      <c r="S100" s="113"/>
      <c r="T100" s="112"/>
      <c r="U100" s="547"/>
      <c r="V100" s="547"/>
      <c r="W100" s="547"/>
      <c r="X100" s="548"/>
      <c r="Z100" s="600"/>
      <c r="AA100" s="600"/>
      <c r="AB100" s="600"/>
      <c r="AC100" s="600"/>
    </row>
    <row r="101" spans="1:29" ht="19.5" customHeight="1" thickBot="1">
      <c r="A101" s="73"/>
      <c r="B101" s="74"/>
      <c r="C101" s="101"/>
      <c r="D101" s="75"/>
      <c r="E101" s="95">
        <v>69</v>
      </c>
      <c r="F101" s="595"/>
      <c r="G101" s="596"/>
      <c r="H101" s="88"/>
      <c r="I101" s="96"/>
      <c r="J101" s="97"/>
      <c r="K101" s="98">
        <f t="shared" si="9"/>
        <v>0</v>
      </c>
      <c r="L101" s="99"/>
      <c r="M101" s="99"/>
      <c r="N101" s="99"/>
      <c r="O101" s="99"/>
      <c r="P101" s="100"/>
      <c r="Q101" s="375">
        <f t="shared" si="10"/>
      </c>
      <c r="R101" s="239">
        <f t="shared" si="11"/>
        <v>0</v>
      </c>
      <c r="S101" s="113"/>
      <c r="T101" s="112"/>
      <c r="U101" s="547"/>
      <c r="V101" s="547"/>
      <c r="W101" s="547"/>
      <c r="X101" s="548"/>
      <c r="Z101" s="600"/>
      <c r="AA101" s="600"/>
      <c r="AB101" s="600"/>
      <c r="AC101" s="600"/>
    </row>
    <row r="102" spans="1:29" ht="19.5" customHeight="1" thickBot="1">
      <c r="A102" s="73"/>
      <c r="B102" s="74"/>
      <c r="C102" s="101"/>
      <c r="D102" s="75"/>
      <c r="E102" s="95">
        <v>70</v>
      </c>
      <c r="F102" s="595"/>
      <c r="G102" s="596"/>
      <c r="H102" s="88"/>
      <c r="I102" s="96"/>
      <c r="J102" s="97"/>
      <c r="K102" s="98">
        <f t="shared" si="9"/>
        <v>0</v>
      </c>
      <c r="L102" s="99"/>
      <c r="M102" s="99"/>
      <c r="N102" s="99"/>
      <c r="O102" s="99"/>
      <c r="P102" s="100"/>
      <c r="Q102" s="375">
        <f t="shared" si="10"/>
      </c>
      <c r="R102" s="239">
        <f t="shared" si="11"/>
        <v>0</v>
      </c>
      <c r="S102" s="113"/>
      <c r="T102" s="112"/>
      <c r="U102" s="547"/>
      <c r="V102" s="547"/>
      <c r="W102" s="547"/>
      <c r="X102" s="548"/>
      <c r="Z102" s="600"/>
      <c r="AA102" s="600"/>
      <c r="AB102" s="600"/>
      <c r="AC102" s="600"/>
    </row>
    <row r="103" spans="1:29" ht="19.5" customHeight="1" thickBot="1">
      <c r="A103" s="73"/>
      <c r="B103" s="74"/>
      <c r="C103" s="101"/>
      <c r="D103" s="75"/>
      <c r="E103" s="95">
        <v>71</v>
      </c>
      <c r="F103" s="595"/>
      <c r="G103" s="596"/>
      <c r="H103" s="88"/>
      <c r="I103" s="96"/>
      <c r="J103" s="97"/>
      <c r="K103" s="98">
        <f t="shared" si="9"/>
        <v>0</v>
      </c>
      <c r="L103" s="99"/>
      <c r="M103" s="99"/>
      <c r="N103" s="99"/>
      <c r="O103" s="99"/>
      <c r="P103" s="100"/>
      <c r="Q103" s="375">
        <f t="shared" si="10"/>
      </c>
      <c r="R103" s="239">
        <f t="shared" si="11"/>
        <v>0</v>
      </c>
      <c r="S103" s="113"/>
      <c r="T103" s="112"/>
      <c r="U103" s="547"/>
      <c r="V103" s="547"/>
      <c r="W103" s="547"/>
      <c r="X103" s="548"/>
      <c r="Z103" s="600"/>
      <c r="AA103" s="600"/>
      <c r="AB103" s="600"/>
      <c r="AC103" s="600"/>
    </row>
    <row r="104" spans="1:29" ht="19.5" customHeight="1" thickBot="1">
      <c r="A104" s="73"/>
      <c r="B104" s="74"/>
      <c r="C104" s="101"/>
      <c r="D104" s="75"/>
      <c r="E104" s="95">
        <v>72</v>
      </c>
      <c r="F104" s="595"/>
      <c r="G104" s="596"/>
      <c r="H104" s="88"/>
      <c r="I104" s="96"/>
      <c r="J104" s="97"/>
      <c r="K104" s="98">
        <f t="shared" si="9"/>
        <v>0</v>
      </c>
      <c r="L104" s="99"/>
      <c r="M104" s="99"/>
      <c r="N104" s="99"/>
      <c r="O104" s="99"/>
      <c r="P104" s="100"/>
      <c r="Q104" s="375">
        <f t="shared" si="10"/>
      </c>
      <c r="R104" s="239">
        <f t="shared" si="11"/>
        <v>0</v>
      </c>
      <c r="S104" s="113"/>
      <c r="T104" s="112"/>
      <c r="U104" s="547"/>
      <c r="V104" s="547"/>
      <c r="W104" s="547"/>
      <c r="X104" s="548"/>
      <c r="Z104" s="600"/>
      <c r="AA104" s="600"/>
      <c r="AB104" s="600"/>
      <c r="AC104" s="600"/>
    </row>
    <row r="105" spans="1:29" ht="19.5" customHeight="1" thickBot="1">
      <c r="A105" s="73"/>
      <c r="B105" s="74"/>
      <c r="C105" s="101"/>
      <c r="D105" s="75"/>
      <c r="E105" s="95">
        <v>73</v>
      </c>
      <c r="F105" s="595"/>
      <c r="G105" s="596"/>
      <c r="H105" s="88"/>
      <c r="I105" s="96"/>
      <c r="J105" s="97"/>
      <c r="K105" s="98">
        <f t="shared" si="9"/>
        <v>0</v>
      </c>
      <c r="L105" s="99"/>
      <c r="M105" s="99"/>
      <c r="N105" s="99"/>
      <c r="O105" s="99"/>
      <c r="P105" s="100"/>
      <c r="Q105" s="375">
        <f t="shared" si="10"/>
      </c>
      <c r="R105" s="239">
        <f t="shared" si="11"/>
        <v>0</v>
      </c>
      <c r="S105" s="113"/>
      <c r="T105" s="112"/>
      <c r="U105" s="547"/>
      <c r="V105" s="547"/>
      <c r="W105" s="547"/>
      <c r="X105" s="548"/>
      <c r="Z105" s="600"/>
      <c r="AA105" s="600"/>
      <c r="AB105" s="600"/>
      <c r="AC105" s="600"/>
    </row>
    <row r="106" spans="1:29" ht="19.5" customHeight="1" thickBot="1">
      <c r="A106" s="73"/>
      <c r="B106" s="74"/>
      <c r="C106" s="101"/>
      <c r="D106" s="75"/>
      <c r="E106" s="95">
        <v>74</v>
      </c>
      <c r="F106" s="595"/>
      <c r="G106" s="596"/>
      <c r="H106" s="88"/>
      <c r="I106" s="96"/>
      <c r="J106" s="97"/>
      <c r="K106" s="98">
        <f t="shared" si="9"/>
        <v>0</v>
      </c>
      <c r="L106" s="99"/>
      <c r="M106" s="99"/>
      <c r="N106" s="99"/>
      <c r="O106" s="99"/>
      <c r="P106" s="100"/>
      <c r="Q106" s="375">
        <f t="shared" si="10"/>
      </c>
      <c r="R106" s="239">
        <f t="shared" si="11"/>
        <v>0</v>
      </c>
      <c r="S106" s="113"/>
      <c r="T106" s="112"/>
      <c r="U106" s="547"/>
      <c r="V106" s="547"/>
      <c r="W106" s="547"/>
      <c r="X106" s="548"/>
      <c r="Z106" s="600"/>
      <c r="AA106" s="600"/>
      <c r="AB106" s="600"/>
      <c r="AC106" s="600"/>
    </row>
    <row r="107" spans="1:29" ht="19.5" customHeight="1" thickBot="1">
      <c r="A107" s="73"/>
      <c r="B107" s="74"/>
      <c r="C107" s="101"/>
      <c r="D107" s="75"/>
      <c r="E107" s="95">
        <v>75</v>
      </c>
      <c r="F107" s="595"/>
      <c r="G107" s="596"/>
      <c r="H107" s="88"/>
      <c r="I107" s="96"/>
      <c r="J107" s="97"/>
      <c r="K107" s="98">
        <f t="shared" si="9"/>
        <v>0</v>
      </c>
      <c r="L107" s="99"/>
      <c r="M107" s="99"/>
      <c r="N107" s="99"/>
      <c r="O107" s="99"/>
      <c r="P107" s="100"/>
      <c r="Q107" s="375">
        <f t="shared" si="10"/>
      </c>
      <c r="R107" s="239">
        <f t="shared" si="11"/>
        <v>0</v>
      </c>
      <c r="S107" s="113"/>
      <c r="T107" s="112"/>
      <c r="U107" s="547"/>
      <c r="V107" s="547"/>
      <c r="W107" s="547"/>
      <c r="X107" s="548"/>
      <c r="Z107" s="600"/>
      <c r="AA107" s="600"/>
      <c r="AB107" s="600"/>
      <c r="AC107" s="600"/>
    </row>
    <row r="108" spans="1:29" ht="19.5" customHeight="1" thickBot="1">
      <c r="A108" s="73"/>
      <c r="B108" s="74"/>
      <c r="C108" s="101"/>
      <c r="D108" s="75"/>
      <c r="E108" s="95">
        <v>76</v>
      </c>
      <c r="F108" s="595"/>
      <c r="G108" s="596"/>
      <c r="H108" s="88"/>
      <c r="I108" s="96"/>
      <c r="J108" s="97"/>
      <c r="K108" s="98">
        <f t="shared" si="9"/>
        <v>0</v>
      </c>
      <c r="L108" s="99"/>
      <c r="M108" s="99"/>
      <c r="N108" s="99"/>
      <c r="O108" s="99"/>
      <c r="P108" s="100"/>
      <c r="Q108" s="375">
        <f t="shared" si="10"/>
      </c>
      <c r="R108" s="239">
        <f t="shared" si="11"/>
        <v>0</v>
      </c>
      <c r="S108" s="113"/>
      <c r="T108" s="112"/>
      <c r="U108" s="547"/>
      <c r="V108" s="547"/>
      <c r="W108" s="547"/>
      <c r="X108" s="548"/>
      <c r="Z108" s="600"/>
      <c r="AA108" s="600"/>
      <c r="AB108" s="600"/>
      <c r="AC108" s="600"/>
    </row>
    <row r="109" spans="1:29" ht="19.5" customHeight="1" thickBot="1">
      <c r="A109" s="73"/>
      <c r="B109" s="74"/>
      <c r="C109" s="101"/>
      <c r="D109" s="75"/>
      <c r="E109" s="95">
        <v>77</v>
      </c>
      <c r="F109" s="595"/>
      <c r="G109" s="596"/>
      <c r="H109" s="88"/>
      <c r="I109" s="96"/>
      <c r="J109" s="97"/>
      <c r="K109" s="98">
        <f t="shared" si="9"/>
        <v>0</v>
      </c>
      <c r="L109" s="99"/>
      <c r="M109" s="99"/>
      <c r="N109" s="99"/>
      <c r="O109" s="99"/>
      <c r="P109" s="100"/>
      <c r="Q109" s="375">
        <f t="shared" si="10"/>
      </c>
      <c r="R109" s="239">
        <f t="shared" si="11"/>
        <v>0</v>
      </c>
      <c r="S109" s="113"/>
      <c r="T109" s="112"/>
      <c r="U109" s="547"/>
      <c r="V109" s="547"/>
      <c r="W109" s="547"/>
      <c r="X109" s="548"/>
      <c r="Z109" s="600"/>
      <c r="AA109" s="600"/>
      <c r="AB109" s="600"/>
      <c r="AC109" s="600"/>
    </row>
    <row r="110" spans="1:29" ht="19.5" customHeight="1" thickBot="1">
      <c r="A110" s="73"/>
      <c r="B110" s="74"/>
      <c r="C110" s="101"/>
      <c r="D110" s="75"/>
      <c r="E110" s="95">
        <v>78</v>
      </c>
      <c r="F110" s="595"/>
      <c r="G110" s="596"/>
      <c r="H110" s="88"/>
      <c r="I110" s="96"/>
      <c r="J110" s="97"/>
      <c r="K110" s="98">
        <f t="shared" si="9"/>
        <v>0</v>
      </c>
      <c r="L110" s="99"/>
      <c r="M110" s="99"/>
      <c r="N110" s="99"/>
      <c r="O110" s="99"/>
      <c r="P110" s="100"/>
      <c r="Q110" s="375">
        <f t="shared" si="10"/>
      </c>
      <c r="R110" s="239">
        <f t="shared" si="11"/>
        <v>0</v>
      </c>
      <c r="S110" s="113"/>
      <c r="T110" s="112"/>
      <c r="U110" s="547"/>
      <c r="V110" s="547"/>
      <c r="W110" s="547"/>
      <c r="X110" s="548"/>
      <c r="Z110" s="600"/>
      <c r="AA110" s="600"/>
      <c r="AB110" s="600"/>
      <c r="AC110" s="600"/>
    </row>
    <row r="111" spans="1:29" ht="19.5" customHeight="1" thickBot="1">
      <c r="A111" s="73"/>
      <c r="B111" s="74"/>
      <c r="C111" s="101"/>
      <c r="D111" s="75"/>
      <c r="E111" s="95">
        <v>79</v>
      </c>
      <c r="F111" s="595"/>
      <c r="G111" s="596"/>
      <c r="H111" s="88"/>
      <c r="I111" s="96"/>
      <c r="J111" s="97"/>
      <c r="K111" s="98">
        <f t="shared" si="9"/>
        <v>0</v>
      </c>
      <c r="L111" s="99"/>
      <c r="M111" s="99"/>
      <c r="N111" s="99"/>
      <c r="O111" s="99"/>
      <c r="P111" s="100"/>
      <c r="Q111" s="375">
        <f t="shared" si="10"/>
      </c>
      <c r="R111" s="239">
        <f t="shared" si="11"/>
        <v>0</v>
      </c>
      <c r="S111" s="113"/>
      <c r="T111" s="112"/>
      <c r="U111" s="547"/>
      <c r="V111" s="547"/>
      <c r="W111" s="547"/>
      <c r="X111" s="548"/>
      <c r="Z111" s="600"/>
      <c r="AA111" s="600"/>
      <c r="AB111" s="600"/>
      <c r="AC111" s="600"/>
    </row>
    <row r="112" spans="1:29" ht="19.5" customHeight="1" thickBot="1">
      <c r="A112" s="73"/>
      <c r="B112" s="74"/>
      <c r="C112" s="101"/>
      <c r="D112" s="75"/>
      <c r="E112" s="95">
        <v>80</v>
      </c>
      <c r="F112" s="595"/>
      <c r="G112" s="596"/>
      <c r="H112" s="88"/>
      <c r="I112" s="96"/>
      <c r="J112" s="97"/>
      <c r="K112" s="98">
        <f t="shared" si="9"/>
        <v>0</v>
      </c>
      <c r="L112" s="99"/>
      <c r="M112" s="99"/>
      <c r="N112" s="99"/>
      <c r="O112" s="99"/>
      <c r="P112" s="100"/>
      <c r="Q112" s="375">
        <f t="shared" si="10"/>
      </c>
      <c r="R112" s="239">
        <f t="shared" si="11"/>
        <v>0</v>
      </c>
      <c r="S112" s="113"/>
      <c r="T112" s="112"/>
      <c r="U112" s="547"/>
      <c r="V112" s="547"/>
      <c r="W112" s="547"/>
      <c r="X112" s="548"/>
      <c r="Z112" s="600"/>
      <c r="AA112" s="600"/>
      <c r="AB112" s="600"/>
      <c r="AC112" s="600"/>
    </row>
    <row r="113" spans="1:29" ht="19.5" customHeight="1" thickBot="1">
      <c r="A113" s="73"/>
      <c r="B113" s="74"/>
      <c r="C113" s="101"/>
      <c r="D113" s="75"/>
      <c r="E113" s="95">
        <v>81</v>
      </c>
      <c r="F113" s="595"/>
      <c r="G113" s="596"/>
      <c r="H113" s="88"/>
      <c r="I113" s="96"/>
      <c r="J113" s="97"/>
      <c r="K113" s="98">
        <f t="shared" si="9"/>
        <v>0</v>
      </c>
      <c r="L113" s="99"/>
      <c r="M113" s="99"/>
      <c r="N113" s="99"/>
      <c r="O113" s="99"/>
      <c r="P113" s="100"/>
      <c r="Q113" s="375">
        <f t="shared" si="10"/>
      </c>
      <c r="R113" s="239">
        <f t="shared" si="11"/>
        <v>0</v>
      </c>
      <c r="S113" s="113"/>
      <c r="T113" s="112"/>
      <c r="U113" s="547"/>
      <c r="V113" s="547"/>
      <c r="W113" s="547"/>
      <c r="X113" s="548"/>
      <c r="Z113" s="600"/>
      <c r="AA113" s="600"/>
      <c r="AB113" s="600"/>
      <c r="AC113" s="600"/>
    </row>
    <row r="114" spans="1:29" ht="19.5" customHeight="1" thickBot="1">
      <c r="A114" s="73"/>
      <c r="B114" s="74"/>
      <c r="C114" s="101"/>
      <c r="D114" s="75"/>
      <c r="E114" s="95">
        <v>82</v>
      </c>
      <c r="F114" s="595"/>
      <c r="G114" s="596"/>
      <c r="H114" s="88"/>
      <c r="I114" s="96"/>
      <c r="J114" s="97"/>
      <c r="K114" s="98">
        <f t="shared" si="9"/>
        <v>0</v>
      </c>
      <c r="L114" s="99"/>
      <c r="M114" s="99"/>
      <c r="N114" s="99"/>
      <c r="O114" s="99"/>
      <c r="P114" s="100"/>
      <c r="Q114" s="375">
        <f t="shared" si="10"/>
      </c>
      <c r="R114" s="239">
        <f t="shared" si="11"/>
        <v>0</v>
      </c>
      <c r="S114" s="113"/>
      <c r="T114" s="112"/>
      <c r="U114" s="547"/>
      <c r="V114" s="547"/>
      <c r="W114" s="547"/>
      <c r="X114" s="548"/>
      <c r="Z114" s="600"/>
      <c r="AA114" s="600"/>
      <c r="AB114" s="600"/>
      <c r="AC114" s="600"/>
    </row>
    <row r="115" spans="1:29" ht="19.5" customHeight="1" thickBot="1">
      <c r="A115" s="73"/>
      <c r="B115" s="74"/>
      <c r="C115" s="101"/>
      <c r="D115" s="75"/>
      <c r="E115" s="95">
        <v>83</v>
      </c>
      <c r="F115" s="595"/>
      <c r="G115" s="596"/>
      <c r="H115" s="88"/>
      <c r="I115" s="96"/>
      <c r="J115" s="97"/>
      <c r="K115" s="98">
        <f t="shared" si="9"/>
        <v>0</v>
      </c>
      <c r="L115" s="99"/>
      <c r="M115" s="99"/>
      <c r="N115" s="99"/>
      <c r="O115" s="99"/>
      <c r="P115" s="100"/>
      <c r="Q115" s="375">
        <f t="shared" si="10"/>
      </c>
      <c r="R115" s="239">
        <f t="shared" si="11"/>
        <v>0</v>
      </c>
      <c r="S115" s="113"/>
      <c r="T115" s="112"/>
      <c r="U115" s="547"/>
      <c r="V115" s="547"/>
      <c r="W115" s="547"/>
      <c r="X115" s="548"/>
      <c r="Z115" s="600"/>
      <c r="AA115" s="600"/>
      <c r="AB115" s="600"/>
      <c r="AC115" s="600"/>
    </row>
    <row r="116" spans="1:29" ht="19.5" customHeight="1" thickBot="1">
      <c r="A116" s="73"/>
      <c r="B116" s="74"/>
      <c r="C116" s="101"/>
      <c r="D116" s="75"/>
      <c r="E116" s="95">
        <v>84</v>
      </c>
      <c r="F116" s="595"/>
      <c r="G116" s="596"/>
      <c r="H116" s="88"/>
      <c r="I116" s="96"/>
      <c r="J116" s="97"/>
      <c r="K116" s="98">
        <f t="shared" si="9"/>
        <v>0</v>
      </c>
      <c r="L116" s="99"/>
      <c r="M116" s="99"/>
      <c r="N116" s="99"/>
      <c r="O116" s="99"/>
      <c r="P116" s="100"/>
      <c r="Q116" s="375">
        <f t="shared" si="10"/>
      </c>
      <c r="R116" s="239">
        <f t="shared" si="11"/>
        <v>0</v>
      </c>
      <c r="S116" s="113"/>
      <c r="T116" s="112"/>
      <c r="U116" s="547"/>
      <c r="V116" s="547"/>
      <c r="W116" s="547"/>
      <c r="X116" s="548"/>
      <c r="Z116" s="600"/>
      <c r="AA116" s="600"/>
      <c r="AB116" s="600"/>
      <c r="AC116" s="600"/>
    </row>
    <row r="117" spans="1:29" ht="19.5" customHeight="1" thickBot="1">
      <c r="A117" s="73"/>
      <c r="B117" s="74"/>
      <c r="C117" s="101"/>
      <c r="D117" s="75"/>
      <c r="E117" s="95">
        <v>85</v>
      </c>
      <c r="F117" s="595"/>
      <c r="G117" s="596"/>
      <c r="H117" s="88"/>
      <c r="I117" s="96"/>
      <c r="J117" s="97"/>
      <c r="K117" s="98">
        <f t="shared" si="9"/>
        <v>0</v>
      </c>
      <c r="L117" s="99"/>
      <c r="M117" s="99"/>
      <c r="N117" s="99"/>
      <c r="O117" s="99"/>
      <c r="P117" s="100"/>
      <c r="Q117" s="375">
        <f t="shared" si="10"/>
      </c>
      <c r="R117" s="239">
        <f t="shared" si="11"/>
        <v>0</v>
      </c>
      <c r="S117" s="113"/>
      <c r="T117" s="112"/>
      <c r="U117" s="547"/>
      <c r="V117" s="547"/>
      <c r="W117" s="547"/>
      <c r="X117" s="548"/>
      <c r="Z117" s="600"/>
      <c r="AA117" s="600"/>
      <c r="AB117" s="600"/>
      <c r="AC117" s="600"/>
    </row>
    <row r="118" spans="1:29" ht="19.5" customHeight="1" thickBot="1">
      <c r="A118" s="73"/>
      <c r="B118" s="74"/>
      <c r="C118" s="101"/>
      <c r="D118" s="75"/>
      <c r="E118" s="95">
        <v>86</v>
      </c>
      <c r="F118" s="595"/>
      <c r="G118" s="596"/>
      <c r="H118" s="88"/>
      <c r="I118" s="96"/>
      <c r="J118" s="97"/>
      <c r="K118" s="98">
        <f t="shared" si="9"/>
        <v>0</v>
      </c>
      <c r="L118" s="99"/>
      <c r="M118" s="99"/>
      <c r="N118" s="99"/>
      <c r="O118" s="99"/>
      <c r="P118" s="100"/>
      <c r="Q118" s="375">
        <f t="shared" si="10"/>
      </c>
      <c r="R118" s="239">
        <f t="shared" si="11"/>
        <v>0</v>
      </c>
      <c r="S118" s="113"/>
      <c r="T118" s="112"/>
      <c r="U118" s="547"/>
      <c r="V118" s="547"/>
      <c r="W118" s="547"/>
      <c r="X118" s="548"/>
      <c r="Z118" s="600"/>
      <c r="AA118" s="600"/>
      <c r="AB118" s="600"/>
      <c r="AC118" s="600"/>
    </row>
    <row r="119" spans="1:29" ht="19.5" customHeight="1" thickBot="1">
      <c r="A119" s="73"/>
      <c r="B119" s="74"/>
      <c r="C119" s="101"/>
      <c r="D119" s="75"/>
      <c r="E119" s="95">
        <v>87</v>
      </c>
      <c r="F119" s="595"/>
      <c r="G119" s="596"/>
      <c r="H119" s="88"/>
      <c r="I119" s="96"/>
      <c r="J119" s="97"/>
      <c r="K119" s="98">
        <f t="shared" si="9"/>
        <v>0</v>
      </c>
      <c r="L119" s="99"/>
      <c r="M119" s="99"/>
      <c r="N119" s="99"/>
      <c r="O119" s="99"/>
      <c r="P119" s="100"/>
      <c r="Q119" s="375">
        <f t="shared" si="10"/>
      </c>
      <c r="R119" s="239">
        <f t="shared" si="11"/>
        <v>0</v>
      </c>
      <c r="S119" s="113"/>
      <c r="T119" s="112"/>
      <c r="U119" s="547"/>
      <c r="V119" s="547"/>
      <c r="W119" s="547"/>
      <c r="X119" s="548"/>
      <c r="Z119" s="600"/>
      <c r="AA119" s="600"/>
      <c r="AB119" s="600"/>
      <c r="AC119" s="600"/>
    </row>
    <row r="120" spans="1:29" ht="19.5" customHeight="1" thickBot="1">
      <c r="A120" s="73"/>
      <c r="B120" s="74"/>
      <c r="C120" s="101"/>
      <c r="D120" s="75"/>
      <c r="E120" s="95">
        <v>88</v>
      </c>
      <c r="F120" s="595"/>
      <c r="G120" s="596"/>
      <c r="H120" s="88"/>
      <c r="I120" s="96"/>
      <c r="J120" s="97"/>
      <c r="K120" s="98">
        <f t="shared" si="9"/>
        <v>0</v>
      </c>
      <c r="L120" s="99"/>
      <c r="M120" s="99"/>
      <c r="N120" s="99"/>
      <c r="O120" s="99"/>
      <c r="P120" s="100"/>
      <c r="Q120" s="375">
        <f t="shared" si="10"/>
      </c>
      <c r="R120" s="239">
        <f t="shared" si="11"/>
        <v>0</v>
      </c>
      <c r="S120" s="113"/>
      <c r="T120" s="112"/>
      <c r="U120" s="547"/>
      <c r="V120" s="547"/>
      <c r="W120" s="547"/>
      <c r="X120" s="548"/>
      <c r="Z120" s="600"/>
      <c r="AA120" s="600"/>
      <c r="AB120" s="600"/>
      <c r="AC120" s="600"/>
    </row>
    <row r="121" spans="1:29" ht="19.5" customHeight="1" thickBot="1">
      <c r="A121" s="73"/>
      <c r="B121" s="74"/>
      <c r="C121" s="101"/>
      <c r="D121" s="75"/>
      <c r="E121" s="95">
        <v>89</v>
      </c>
      <c r="F121" s="595"/>
      <c r="G121" s="596"/>
      <c r="H121" s="88"/>
      <c r="I121" s="96"/>
      <c r="J121" s="97"/>
      <c r="K121" s="98">
        <f t="shared" si="9"/>
        <v>0</v>
      </c>
      <c r="L121" s="99"/>
      <c r="M121" s="99"/>
      <c r="N121" s="99"/>
      <c r="O121" s="99"/>
      <c r="P121" s="100"/>
      <c r="Q121" s="375">
        <f t="shared" si="10"/>
      </c>
      <c r="R121" s="239">
        <f t="shared" si="11"/>
        <v>0</v>
      </c>
      <c r="S121" s="113"/>
      <c r="T121" s="112"/>
      <c r="U121" s="547"/>
      <c r="V121" s="547"/>
      <c r="W121" s="547"/>
      <c r="X121" s="548"/>
      <c r="Z121" s="600"/>
      <c r="AA121" s="600"/>
      <c r="AB121" s="600"/>
      <c r="AC121" s="600"/>
    </row>
    <row r="122" spans="1:29" ht="19.5" customHeight="1" thickBot="1">
      <c r="A122" s="73"/>
      <c r="B122" s="74"/>
      <c r="C122" s="101"/>
      <c r="D122" s="75"/>
      <c r="E122" s="95">
        <v>90</v>
      </c>
      <c r="F122" s="595"/>
      <c r="G122" s="596"/>
      <c r="H122" s="88"/>
      <c r="I122" s="96"/>
      <c r="J122" s="97"/>
      <c r="K122" s="98">
        <f t="shared" si="9"/>
        <v>0</v>
      </c>
      <c r="L122" s="99"/>
      <c r="M122" s="99"/>
      <c r="N122" s="99"/>
      <c r="O122" s="99"/>
      <c r="P122" s="100"/>
      <c r="Q122" s="375">
        <f t="shared" si="10"/>
      </c>
      <c r="R122" s="239">
        <f t="shared" si="11"/>
        <v>0</v>
      </c>
      <c r="S122" s="113"/>
      <c r="T122" s="112"/>
      <c r="U122" s="547"/>
      <c r="V122" s="547"/>
      <c r="W122" s="547"/>
      <c r="X122" s="548"/>
      <c r="Z122" s="600"/>
      <c r="AA122" s="600"/>
      <c r="AB122" s="600"/>
      <c r="AC122" s="600"/>
    </row>
    <row r="123" spans="1:29" ht="19.5" customHeight="1" hidden="1" thickBot="1">
      <c r="A123" s="73"/>
      <c r="B123" s="74"/>
      <c r="C123" s="101"/>
      <c r="D123" s="75"/>
      <c r="E123" s="95">
        <v>91</v>
      </c>
      <c r="F123" s="595"/>
      <c r="G123" s="596"/>
      <c r="H123" s="88"/>
      <c r="I123" s="96"/>
      <c r="J123" s="97"/>
      <c r="K123" s="98">
        <f t="shared" si="9"/>
        <v>0</v>
      </c>
      <c r="L123" s="99"/>
      <c r="M123" s="99"/>
      <c r="N123" s="99"/>
      <c r="O123" s="99"/>
      <c r="P123" s="100"/>
      <c r="Q123" s="375">
        <f t="shared" si="10"/>
      </c>
      <c r="R123" s="239">
        <f t="shared" si="11"/>
        <v>0</v>
      </c>
      <c r="S123" s="113"/>
      <c r="T123" s="112"/>
      <c r="U123" s="547"/>
      <c r="V123" s="547"/>
      <c r="W123" s="547"/>
      <c r="X123" s="548"/>
      <c r="Z123" s="600"/>
      <c r="AA123" s="600"/>
      <c r="AB123" s="600"/>
      <c r="AC123" s="600"/>
    </row>
    <row r="124" spans="1:29" ht="19.5" customHeight="1" hidden="1" thickBot="1">
      <c r="A124" s="73"/>
      <c r="B124" s="74"/>
      <c r="C124" s="101"/>
      <c r="D124" s="75"/>
      <c r="E124" s="95">
        <v>92</v>
      </c>
      <c r="F124" s="595"/>
      <c r="G124" s="596"/>
      <c r="H124" s="88"/>
      <c r="I124" s="96"/>
      <c r="J124" s="97"/>
      <c r="K124" s="98">
        <f t="shared" si="9"/>
        <v>0</v>
      </c>
      <c r="L124" s="99"/>
      <c r="M124" s="99"/>
      <c r="N124" s="99"/>
      <c r="O124" s="99"/>
      <c r="P124" s="100"/>
      <c r="Q124" s="375">
        <f t="shared" si="10"/>
      </c>
      <c r="R124" s="239">
        <f t="shared" si="11"/>
        <v>0</v>
      </c>
      <c r="S124" s="113"/>
      <c r="T124" s="112"/>
      <c r="U124" s="547"/>
      <c r="V124" s="547"/>
      <c r="W124" s="547"/>
      <c r="X124" s="548"/>
      <c r="Z124" s="600"/>
      <c r="AA124" s="600"/>
      <c r="AB124" s="600"/>
      <c r="AC124" s="600"/>
    </row>
    <row r="125" spans="1:29" ht="19.5" customHeight="1" hidden="1" thickBot="1">
      <c r="A125" s="73"/>
      <c r="B125" s="74"/>
      <c r="C125" s="101"/>
      <c r="D125" s="75"/>
      <c r="E125" s="95">
        <v>93</v>
      </c>
      <c r="F125" s="595"/>
      <c r="G125" s="596"/>
      <c r="H125" s="88"/>
      <c r="I125" s="96"/>
      <c r="J125" s="97"/>
      <c r="K125" s="98">
        <f t="shared" si="9"/>
        <v>0</v>
      </c>
      <c r="L125" s="99"/>
      <c r="M125" s="99"/>
      <c r="N125" s="99"/>
      <c r="O125" s="99"/>
      <c r="P125" s="100"/>
      <c r="Q125" s="375">
        <f t="shared" si="10"/>
      </c>
      <c r="R125" s="239">
        <f t="shared" si="11"/>
        <v>0</v>
      </c>
      <c r="S125" s="113"/>
      <c r="T125" s="112"/>
      <c r="U125" s="547"/>
      <c r="V125" s="547"/>
      <c r="W125" s="547"/>
      <c r="X125" s="548"/>
      <c r="Z125" s="600"/>
      <c r="AA125" s="600"/>
      <c r="AB125" s="600"/>
      <c r="AC125" s="600"/>
    </row>
    <row r="126" spans="1:29" ht="19.5" customHeight="1" hidden="1" thickBot="1">
      <c r="A126" s="73"/>
      <c r="B126" s="74"/>
      <c r="C126" s="101"/>
      <c r="D126" s="75"/>
      <c r="E126" s="95">
        <v>94</v>
      </c>
      <c r="F126" s="595"/>
      <c r="G126" s="596"/>
      <c r="H126" s="88"/>
      <c r="I126" s="96"/>
      <c r="J126" s="97"/>
      <c r="K126" s="98">
        <f t="shared" si="9"/>
        <v>0</v>
      </c>
      <c r="L126" s="99"/>
      <c r="M126" s="99"/>
      <c r="N126" s="99"/>
      <c r="O126" s="99"/>
      <c r="P126" s="100"/>
      <c r="Q126" s="375">
        <f t="shared" si="10"/>
      </c>
      <c r="R126" s="239">
        <f t="shared" si="11"/>
        <v>0</v>
      </c>
      <c r="S126" s="113"/>
      <c r="T126" s="112"/>
      <c r="U126" s="547"/>
      <c r="V126" s="547"/>
      <c r="W126" s="547"/>
      <c r="X126" s="548"/>
      <c r="Z126" s="600"/>
      <c r="AA126" s="600"/>
      <c r="AB126" s="600"/>
      <c r="AC126" s="600"/>
    </row>
    <row r="127" spans="1:29" ht="19.5" customHeight="1" hidden="1" thickBot="1">
      <c r="A127" s="73"/>
      <c r="B127" s="74"/>
      <c r="C127" s="101"/>
      <c r="D127" s="75"/>
      <c r="E127" s="95">
        <v>95</v>
      </c>
      <c r="F127" s="595"/>
      <c r="G127" s="596"/>
      <c r="H127" s="88"/>
      <c r="I127" s="96"/>
      <c r="J127" s="97"/>
      <c r="K127" s="98">
        <f t="shared" si="9"/>
        <v>0</v>
      </c>
      <c r="L127" s="99"/>
      <c r="M127" s="99"/>
      <c r="N127" s="99"/>
      <c r="O127" s="99"/>
      <c r="P127" s="100"/>
      <c r="Q127" s="375">
        <f t="shared" si="10"/>
      </c>
      <c r="R127" s="239">
        <f t="shared" si="11"/>
        <v>0</v>
      </c>
      <c r="S127" s="113"/>
      <c r="T127" s="112"/>
      <c r="U127" s="547"/>
      <c r="V127" s="547"/>
      <c r="W127" s="547"/>
      <c r="X127" s="548"/>
      <c r="Z127" s="600"/>
      <c r="AA127" s="600"/>
      <c r="AB127" s="600"/>
      <c r="AC127" s="600"/>
    </row>
    <row r="128" spans="1:29" ht="19.5" customHeight="1" hidden="1" thickBot="1">
      <c r="A128" s="73"/>
      <c r="B128" s="74"/>
      <c r="C128" s="101"/>
      <c r="D128" s="75"/>
      <c r="E128" s="95">
        <v>96</v>
      </c>
      <c r="F128" s="595"/>
      <c r="G128" s="596"/>
      <c r="H128" s="88"/>
      <c r="I128" s="96"/>
      <c r="J128" s="97"/>
      <c r="K128" s="98">
        <f t="shared" si="9"/>
        <v>0</v>
      </c>
      <c r="L128" s="99"/>
      <c r="M128" s="99"/>
      <c r="N128" s="99"/>
      <c r="O128" s="99"/>
      <c r="P128" s="100"/>
      <c r="Q128" s="375">
        <f t="shared" si="10"/>
      </c>
      <c r="R128" s="239">
        <f t="shared" si="11"/>
        <v>0</v>
      </c>
      <c r="S128" s="113"/>
      <c r="T128" s="112"/>
      <c r="U128" s="547"/>
      <c r="V128" s="547"/>
      <c r="W128" s="547"/>
      <c r="X128" s="548"/>
      <c r="Z128" s="600"/>
      <c r="AA128" s="600"/>
      <c r="AB128" s="600"/>
      <c r="AC128" s="600"/>
    </row>
    <row r="129" spans="1:29" ht="19.5" customHeight="1" hidden="1" thickBot="1">
      <c r="A129" s="73"/>
      <c r="B129" s="74"/>
      <c r="C129" s="101"/>
      <c r="D129" s="75"/>
      <c r="E129" s="95">
        <v>97</v>
      </c>
      <c r="F129" s="595"/>
      <c r="G129" s="596"/>
      <c r="H129" s="88"/>
      <c r="I129" s="96"/>
      <c r="J129" s="97"/>
      <c r="K129" s="98">
        <f t="shared" si="9"/>
        <v>0</v>
      </c>
      <c r="L129" s="99"/>
      <c r="M129" s="99"/>
      <c r="N129" s="99"/>
      <c r="O129" s="99"/>
      <c r="P129" s="100"/>
      <c r="Q129" s="375">
        <f t="shared" si="10"/>
      </c>
      <c r="R129" s="239">
        <f t="shared" si="11"/>
        <v>0</v>
      </c>
      <c r="S129" s="113"/>
      <c r="T129" s="112"/>
      <c r="U129" s="547"/>
      <c r="V129" s="547"/>
      <c r="W129" s="547"/>
      <c r="X129" s="548"/>
      <c r="Z129" s="600"/>
      <c r="AA129" s="600"/>
      <c r="AB129" s="600"/>
      <c r="AC129" s="600"/>
    </row>
    <row r="130" spans="1:29" ht="19.5" customHeight="1" hidden="1" thickBot="1">
      <c r="A130" s="73"/>
      <c r="B130" s="74"/>
      <c r="C130" s="101"/>
      <c r="D130" s="75"/>
      <c r="E130" s="95">
        <v>98</v>
      </c>
      <c r="F130" s="595"/>
      <c r="G130" s="596"/>
      <c r="H130" s="88"/>
      <c r="I130" s="96"/>
      <c r="J130" s="97"/>
      <c r="K130" s="98">
        <f t="shared" si="9"/>
        <v>0</v>
      </c>
      <c r="L130" s="99"/>
      <c r="M130" s="99"/>
      <c r="N130" s="99"/>
      <c r="O130" s="99"/>
      <c r="P130" s="100"/>
      <c r="Q130" s="375">
        <f t="shared" si="10"/>
      </c>
      <c r="R130" s="239">
        <f t="shared" si="11"/>
        <v>0</v>
      </c>
      <c r="S130" s="113"/>
      <c r="T130" s="112"/>
      <c r="U130" s="547"/>
      <c r="V130" s="547"/>
      <c r="W130" s="547"/>
      <c r="X130" s="548"/>
      <c r="Z130" s="600"/>
      <c r="AA130" s="600"/>
      <c r="AB130" s="600"/>
      <c r="AC130" s="600"/>
    </row>
    <row r="131" spans="1:29" ht="19.5" customHeight="1" hidden="1" thickBot="1">
      <c r="A131" s="73"/>
      <c r="B131" s="74"/>
      <c r="C131" s="101"/>
      <c r="D131" s="75"/>
      <c r="E131" s="95">
        <v>99</v>
      </c>
      <c r="F131" s="595"/>
      <c r="G131" s="596"/>
      <c r="H131" s="88"/>
      <c r="I131" s="96"/>
      <c r="J131" s="97"/>
      <c r="K131" s="98">
        <f t="shared" si="9"/>
        <v>0</v>
      </c>
      <c r="L131" s="99"/>
      <c r="M131" s="99"/>
      <c r="N131" s="99"/>
      <c r="O131" s="99"/>
      <c r="P131" s="100"/>
      <c r="Q131" s="375">
        <f t="shared" si="10"/>
      </c>
      <c r="R131" s="239">
        <f t="shared" si="11"/>
        <v>0</v>
      </c>
      <c r="S131" s="113"/>
      <c r="T131" s="112"/>
      <c r="U131" s="547"/>
      <c r="V131" s="547"/>
      <c r="W131" s="547"/>
      <c r="X131" s="548"/>
      <c r="Z131" s="600"/>
      <c r="AA131" s="600"/>
      <c r="AB131" s="600"/>
      <c r="AC131" s="600"/>
    </row>
    <row r="132" spans="1:29" ht="19.5" customHeight="1" hidden="1" thickBot="1">
      <c r="A132" s="73"/>
      <c r="B132" s="74"/>
      <c r="C132" s="101"/>
      <c r="D132" s="75"/>
      <c r="E132" s="95">
        <v>100</v>
      </c>
      <c r="F132" s="595"/>
      <c r="G132" s="596"/>
      <c r="H132" s="88"/>
      <c r="I132" s="96"/>
      <c r="J132" s="97"/>
      <c r="K132" s="98">
        <f t="shared" si="9"/>
        <v>0</v>
      </c>
      <c r="L132" s="99"/>
      <c r="M132" s="99"/>
      <c r="N132" s="99"/>
      <c r="O132" s="99"/>
      <c r="P132" s="100"/>
      <c r="Q132" s="375">
        <f t="shared" si="10"/>
      </c>
      <c r="R132" s="239">
        <f t="shared" si="11"/>
        <v>0</v>
      </c>
      <c r="S132" s="113"/>
      <c r="T132" s="112"/>
      <c r="U132" s="547"/>
      <c r="V132" s="547"/>
      <c r="W132" s="547"/>
      <c r="X132" s="548"/>
      <c r="Z132" s="600"/>
      <c r="AA132" s="600"/>
      <c r="AB132" s="600"/>
      <c r="AC132" s="600"/>
    </row>
    <row r="133" spans="1:29" ht="19.5" customHeight="1" hidden="1" thickBot="1">
      <c r="A133" s="73"/>
      <c r="B133" s="74"/>
      <c r="C133" s="101"/>
      <c r="D133" s="75"/>
      <c r="E133" s="95">
        <v>101</v>
      </c>
      <c r="F133" s="595"/>
      <c r="G133" s="596"/>
      <c r="H133" s="88"/>
      <c r="I133" s="96"/>
      <c r="J133" s="97"/>
      <c r="K133" s="98">
        <f t="shared" si="9"/>
        <v>0</v>
      </c>
      <c r="L133" s="99"/>
      <c r="M133" s="99"/>
      <c r="N133" s="99"/>
      <c r="O133" s="99"/>
      <c r="P133" s="100"/>
      <c r="Q133" s="375">
        <f t="shared" si="10"/>
      </c>
      <c r="R133" s="239">
        <f t="shared" si="11"/>
        <v>0</v>
      </c>
      <c r="S133" s="113"/>
      <c r="T133" s="112"/>
      <c r="U133" s="547"/>
      <c r="V133" s="547"/>
      <c r="W133" s="547"/>
      <c r="X133" s="548"/>
      <c r="Z133" s="600"/>
      <c r="AA133" s="600"/>
      <c r="AB133" s="600"/>
      <c r="AC133" s="600"/>
    </row>
    <row r="134" spans="1:29" ht="19.5" customHeight="1" hidden="1" thickBot="1">
      <c r="A134" s="73"/>
      <c r="B134" s="74"/>
      <c r="C134" s="101"/>
      <c r="D134" s="75"/>
      <c r="E134" s="95">
        <v>102</v>
      </c>
      <c r="F134" s="595"/>
      <c r="G134" s="596"/>
      <c r="H134" s="88"/>
      <c r="I134" s="96"/>
      <c r="J134" s="97"/>
      <c r="K134" s="98">
        <f t="shared" si="9"/>
        <v>0</v>
      </c>
      <c r="L134" s="99"/>
      <c r="M134" s="99"/>
      <c r="N134" s="99"/>
      <c r="O134" s="99"/>
      <c r="P134" s="100"/>
      <c r="Q134" s="375">
        <f t="shared" si="10"/>
      </c>
      <c r="R134" s="239">
        <f t="shared" si="11"/>
        <v>0</v>
      </c>
      <c r="S134" s="113"/>
      <c r="T134" s="112"/>
      <c r="U134" s="547"/>
      <c r="V134" s="547"/>
      <c r="W134" s="547"/>
      <c r="X134" s="548"/>
      <c r="Z134" s="600"/>
      <c r="AA134" s="600"/>
      <c r="AB134" s="600"/>
      <c r="AC134" s="600"/>
    </row>
    <row r="135" spans="1:29" ht="19.5" customHeight="1" hidden="1" thickBot="1">
      <c r="A135" s="73"/>
      <c r="B135" s="74"/>
      <c r="C135" s="101"/>
      <c r="D135" s="75"/>
      <c r="E135" s="95">
        <v>103</v>
      </c>
      <c r="F135" s="595"/>
      <c r="G135" s="596"/>
      <c r="H135" s="88"/>
      <c r="I135" s="96"/>
      <c r="J135" s="97"/>
      <c r="K135" s="98">
        <f t="shared" si="9"/>
        <v>0</v>
      </c>
      <c r="L135" s="99"/>
      <c r="M135" s="99"/>
      <c r="N135" s="99"/>
      <c r="O135" s="99"/>
      <c r="P135" s="100"/>
      <c r="Q135" s="375">
        <f t="shared" si="10"/>
      </c>
      <c r="R135" s="239">
        <f t="shared" si="11"/>
        <v>0</v>
      </c>
      <c r="S135" s="113"/>
      <c r="T135" s="112"/>
      <c r="U135" s="547"/>
      <c r="V135" s="547"/>
      <c r="W135" s="547"/>
      <c r="X135" s="548"/>
      <c r="Z135" s="600"/>
      <c r="AA135" s="600"/>
      <c r="AB135" s="600"/>
      <c r="AC135" s="600"/>
    </row>
    <row r="136" spans="1:29" ht="19.5" customHeight="1" hidden="1" thickBot="1">
      <c r="A136" s="73"/>
      <c r="B136" s="74"/>
      <c r="C136" s="101"/>
      <c r="D136" s="75"/>
      <c r="E136" s="95">
        <v>104</v>
      </c>
      <c r="F136" s="595"/>
      <c r="G136" s="596"/>
      <c r="H136" s="88"/>
      <c r="I136" s="96"/>
      <c r="J136" s="97"/>
      <c r="K136" s="98">
        <f t="shared" si="9"/>
        <v>0</v>
      </c>
      <c r="L136" s="99"/>
      <c r="M136" s="99"/>
      <c r="N136" s="99"/>
      <c r="O136" s="99"/>
      <c r="P136" s="100"/>
      <c r="Q136" s="375">
        <f t="shared" si="10"/>
      </c>
      <c r="R136" s="239">
        <f t="shared" si="11"/>
        <v>0</v>
      </c>
      <c r="S136" s="113"/>
      <c r="T136" s="112"/>
      <c r="U136" s="547"/>
      <c r="V136" s="547"/>
      <c r="W136" s="547"/>
      <c r="X136" s="548"/>
      <c r="Z136" s="600"/>
      <c r="AA136" s="600"/>
      <c r="AB136" s="600"/>
      <c r="AC136" s="600"/>
    </row>
    <row r="137" spans="1:29" ht="19.5" customHeight="1" hidden="1" thickBot="1">
      <c r="A137" s="73"/>
      <c r="B137" s="74"/>
      <c r="C137" s="101"/>
      <c r="D137" s="75"/>
      <c r="E137" s="95">
        <v>105</v>
      </c>
      <c r="F137" s="595"/>
      <c r="G137" s="596"/>
      <c r="H137" s="88"/>
      <c r="I137" s="96"/>
      <c r="J137" s="97"/>
      <c r="K137" s="98">
        <f t="shared" si="9"/>
        <v>0</v>
      </c>
      <c r="L137" s="99"/>
      <c r="M137" s="99"/>
      <c r="N137" s="99"/>
      <c r="O137" s="99"/>
      <c r="P137" s="100"/>
      <c r="Q137" s="375">
        <f t="shared" si="10"/>
      </c>
      <c r="R137" s="239">
        <f t="shared" si="11"/>
        <v>0</v>
      </c>
      <c r="S137" s="113"/>
      <c r="T137" s="112"/>
      <c r="U137" s="547"/>
      <c r="V137" s="547"/>
      <c r="W137" s="547"/>
      <c r="X137" s="548"/>
      <c r="Z137" s="600"/>
      <c r="AA137" s="600"/>
      <c r="AB137" s="600"/>
      <c r="AC137" s="600"/>
    </row>
    <row r="138" spans="1:29" ht="19.5" customHeight="1" hidden="1" thickBot="1">
      <c r="A138" s="73"/>
      <c r="B138" s="74"/>
      <c r="C138" s="101"/>
      <c r="D138" s="75"/>
      <c r="E138" s="95">
        <v>106</v>
      </c>
      <c r="F138" s="595"/>
      <c r="G138" s="596"/>
      <c r="H138" s="88"/>
      <c r="I138" s="96"/>
      <c r="J138" s="97"/>
      <c r="K138" s="98">
        <f t="shared" si="9"/>
        <v>0</v>
      </c>
      <c r="L138" s="99"/>
      <c r="M138" s="99"/>
      <c r="N138" s="99"/>
      <c r="O138" s="99"/>
      <c r="P138" s="100"/>
      <c r="Q138" s="375">
        <f t="shared" si="10"/>
      </c>
      <c r="R138" s="239">
        <f t="shared" si="11"/>
        <v>0</v>
      </c>
      <c r="S138" s="113"/>
      <c r="T138" s="112"/>
      <c r="U138" s="547"/>
      <c r="V138" s="547"/>
      <c r="W138" s="547"/>
      <c r="X138" s="548"/>
      <c r="Z138" s="600"/>
      <c r="AA138" s="600"/>
      <c r="AB138" s="600"/>
      <c r="AC138" s="600"/>
    </row>
    <row r="139" spans="1:29" ht="19.5" customHeight="1" hidden="1" thickBot="1">
      <c r="A139" s="73"/>
      <c r="B139" s="74"/>
      <c r="C139" s="101"/>
      <c r="D139" s="75"/>
      <c r="E139" s="95">
        <v>107</v>
      </c>
      <c r="F139" s="595"/>
      <c r="G139" s="596"/>
      <c r="H139" s="88"/>
      <c r="I139" s="96"/>
      <c r="J139" s="97"/>
      <c r="K139" s="98">
        <f t="shared" si="9"/>
        <v>0</v>
      </c>
      <c r="L139" s="99"/>
      <c r="M139" s="99"/>
      <c r="N139" s="99"/>
      <c r="O139" s="99"/>
      <c r="P139" s="100"/>
      <c r="Q139" s="375">
        <f t="shared" si="10"/>
      </c>
      <c r="R139" s="239">
        <f t="shared" si="11"/>
        <v>0</v>
      </c>
      <c r="S139" s="113"/>
      <c r="T139" s="112"/>
      <c r="U139" s="547"/>
      <c r="V139" s="547"/>
      <c r="W139" s="547"/>
      <c r="X139" s="548"/>
      <c r="Z139" s="600"/>
      <c r="AA139" s="600"/>
      <c r="AB139" s="600"/>
      <c r="AC139" s="600"/>
    </row>
    <row r="140" spans="1:29" ht="19.5" customHeight="1" hidden="1" thickBot="1">
      <c r="A140" s="73"/>
      <c r="B140" s="74"/>
      <c r="C140" s="101"/>
      <c r="D140" s="75"/>
      <c r="E140" s="95">
        <v>108</v>
      </c>
      <c r="F140" s="595"/>
      <c r="G140" s="596"/>
      <c r="H140" s="88"/>
      <c r="I140" s="96"/>
      <c r="J140" s="97"/>
      <c r="K140" s="98">
        <f t="shared" si="9"/>
        <v>0</v>
      </c>
      <c r="L140" s="99"/>
      <c r="M140" s="99"/>
      <c r="N140" s="99"/>
      <c r="O140" s="99"/>
      <c r="P140" s="100"/>
      <c r="Q140" s="375">
        <f t="shared" si="10"/>
      </c>
      <c r="R140" s="239">
        <f t="shared" si="11"/>
        <v>0</v>
      </c>
      <c r="S140" s="113"/>
      <c r="T140" s="112"/>
      <c r="U140" s="547"/>
      <c r="V140" s="547"/>
      <c r="W140" s="547"/>
      <c r="X140" s="548"/>
      <c r="Z140" s="600"/>
      <c r="AA140" s="600"/>
      <c r="AB140" s="600"/>
      <c r="AC140" s="600"/>
    </row>
    <row r="141" spans="1:29" ht="19.5" customHeight="1" hidden="1" thickBot="1">
      <c r="A141" s="73"/>
      <c r="B141" s="74"/>
      <c r="C141" s="101"/>
      <c r="D141" s="75"/>
      <c r="E141" s="95">
        <v>109</v>
      </c>
      <c r="F141" s="595"/>
      <c r="G141" s="596"/>
      <c r="H141" s="88"/>
      <c r="I141" s="96"/>
      <c r="J141" s="97"/>
      <c r="K141" s="98">
        <f t="shared" si="9"/>
        <v>0</v>
      </c>
      <c r="L141" s="99"/>
      <c r="M141" s="99"/>
      <c r="N141" s="99"/>
      <c r="O141" s="99"/>
      <c r="P141" s="100"/>
      <c r="Q141" s="375">
        <f t="shared" si="10"/>
      </c>
      <c r="R141" s="239">
        <f t="shared" si="11"/>
        <v>0</v>
      </c>
      <c r="S141" s="113"/>
      <c r="T141" s="112"/>
      <c r="U141" s="547"/>
      <c r="V141" s="547"/>
      <c r="W141" s="547"/>
      <c r="X141" s="548"/>
      <c r="Z141" s="600"/>
      <c r="AA141" s="600"/>
      <c r="AB141" s="600"/>
      <c r="AC141" s="600"/>
    </row>
    <row r="142" spans="1:29" ht="19.5" customHeight="1" hidden="1" thickBot="1">
      <c r="A142" s="73"/>
      <c r="B142" s="74"/>
      <c r="C142" s="101"/>
      <c r="D142" s="75"/>
      <c r="E142" s="95">
        <v>110</v>
      </c>
      <c r="F142" s="595"/>
      <c r="G142" s="596"/>
      <c r="H142" s="88"/>
      <c r="I142" s="96"/>
      <c r="J142" s="97"/>
      <c r="K142" s="98">
        <f t="shared" si="9"/>
        <v>0</v>
      </c>
      <c r="L142" s="99"/>
      <c r="M142" s="99"/>
      <c r="N142" s="99"/>
      <c r="O142" s="99"/>
      <c r="P142" s="100"/>
      <c r="Q142" s="375">
        <f t="shared" si="10"/>
      </c>
      <c r="R142" s="239">
        <f t="shared" si="11"/>
        <v>0</v>
      </c>
      <c r="S142" s="113"/>
      <c r="T142" s="112"/>
      <c r="U142" s="547"/>
      <c r="V142" s="547"/>
      <c r="W142" s="547"/>
      <c r="X142" s="548"/>
      <c r="Z142" s="600"/>
      <c r="AA142" s="600"/>
      <c r="AB142" s="600"/>
      <c r="AC142" s="600"/>
    </row>
    <row r="143" spans="1:29" ht="19.5" customHeight="1" hidden="1" thickBot="1">
      <c r="A143" s="73"/>
      <c r="B143" s="74"/>
      <c r="C143" s="101"/>
      <c r="D143" s="75"/>
      <c r="E143" s="95">
        <v>111</v>
      </c>
      <c r="F143" s="595"/>
      <c r="G143" s="596"/>
      <c r="H143" s="88"/>
      <c r="I143" s="96"/>
      <c r="J143" s="97"/>
      <c r="K143" s="98">
        <f t="shared" si="9"/>
        <v>0</v>
      </c>
      <c r="L143" s="99"/>
      <c r="M143" s="99"/>
      <c r="N143" s="99"/>
      <c r="O143" s="99"/>
      <c r="P143" s="100"/>
      <c r="Q143" s="375">
        <f t="shared" si="10"/>
      </c>
      <c r="R143" s="239">
        <f t="shared" si="11"/>
        <v>0</v>
      </c>
      <c r="S143" s="113"/>
      <c r="T143" s="112"/>
      <c r="U143" s="547"/>
      <c r="V143" s="547"/>
      <c r="W143" s="547"/>
      <c r="X143" s="548"/>
      <c r="Z143" s="600"/>
      <c r="AA143" s="600"/>
      <c r="AB143" s="600"/>
      <c r="AC143" s="600"/>
    </row>
    <row r="144" spans="1:29" ht="19.5" customHeight="1" hidden="1" thickBot="1">
      <c r="A144" s="73"/>
      <c r="B144" s="74"/>
      <c r="C144" s="101"/>
      <c r="D144" s="75"/>
      <c r="E144" s="95">
        <v>112</v>
      </c>
      <c r="F144" s="595"/>
      <c r="G144" s="596"/>
      <c r="H144" s="88"/>
      <c r="I144" s="96"/>
      <c r="J144" s="97"/>
      <c r="K144" s="98">
        <f t="shared" si="9"/>
        <v>0</v>
      </c>
      <c r="L144" s="99"/>
      <c r="M144" s="99"/>
      <c r="N144" s="99"/>
      <c r="O144" s="99"/>
      <c r="P144" s="100"/>
      <c r="Q144" s="375">
        <f t="shared" si="10"/>
      </c>
      <c r="R144" s="239">
        <f t="shared" si="11"/>
        <v>0</v>
      </c>
      <c r="S144" s="113"/>
      <c r="T144" s="112"/>
      <c r="U144" s="547"/>
      <c r="V144" s="547"/>
      <c r="W144" s="547"/>
      <c r="X144" s="548"/>
      <c r="Z144" s="600"/>
      <c r="AA144" s="600"/>
      <c r="AB144" s="600"/>
      <c r="AC144" s="600"/>
    </row>
    <row r="145" spans="1:29" ht="19.5" customHeight="1" hidden="1" thickBot="1">
      <c r="A145" s="73"/>
      <c r="B145" s="74"/>
      <c r="C145" s="101"/>
      <c r="D145" s="75"/>
      <c r="E145" s="95">
        <v>113</v>
      </c>
      <c r="F145" s="595"/>
      <c r="G145" s="596"/>
      <c r="H145" s="88"/>
      <c r="I145" s="96"/>
      <c r="J145" s="97"/>
      <c r="K145" s="98">
        <f t="shared" si="9"/>
        <v>0</v>
      </c>
      <c r="L145" s="99"/>
      <c r="M145" s="99"/>
      <c r="N145" s="99"/>
      <c r="O145" s="99"/>
      <c r="P145" s="100"/>
      <c r="Q145" s="375">
        <f t="shared" si="10"/>
      </c>
      <c r="R145" s="239">
        <f t="shared" si="11"/>
        <v>0</v>
      </c>
      <c r="S145" s="113"/>
      <c r="T145" s="112"/>
      <c r="U145" s="547"/>
      <c r="V145" s="547"/>
      <c r="W145" s="547"/>
      <c r="X145" s="548"/>
      <c r="Z145" s="600"/>
      <c r="AA145" s="600"/>
      <c r="AB145" s="600"/>
      <c r="AC145" s="600"/>
    </row>
    <row r="146" spans="1:29" ht="19.5" customHeight="1" hidden="1" thickBot="1">
      <c r="A146" s="73"/>
      <c r="B146" s="74"/>
      <c r="C146" s="101"/>
      <c r="D146" s="75"/>
      <c r="E146" s="95">
        <v>114</v>
      </c>
      <c r="F146" s="595"/>
      <c r="G146" s="596"/>
      <c r="H146" s="88"/>
      <c r="I146" s="96"/>
      <c r="J146" s="97"/>
      <c r="K146" s="98">
        <f t="shared" si="9"/>
        <v>0</v>
      </c>
      <c r="L146" s="99"/>
      <c r="M146" s="99"/>
      <c r="N146" s="99"/>
      <c r="O146" s="99"/>
      <c r="P146" s="100"/>
      <c r="Q146" s="375">
        <f t="shared" si="10"/>
      </c>
      <c r="R146" s="239">
        <f t="shared" si="11"/>
        <v>0</v>
      </c>
      <c r="S146" s="113"/>
      <c r="T146" s="112"/>
      <c r="U146" s="547"/>
      <c r="V146" s="547"/>
      <c r="W146" s="547"/>
      <c r="X146" s="548"/>
      <c r="Z146" s="600"/>
      <c r="AA146" s="600"/>
      <c r="AB146" s="600"/>
      <c r="AC146" s="600"/>
    </row>
    <row r="147" spans="1:29" ht="19.5" customHeight="1" hidden="1" thickBot="1">
      <c r="A147" s="73"/>
      <c r="B147" s="74"/>
      <c r="C147" s="101"/>
      <c r="D147" s="75"/>
      <c r="E147" s="95">
        <v>115</v>
      </c>
      <c r="F147" s="595"/>
      <c r="G147" s="596"/>
      <c r="H147" s="88"/>
      <c r="I147" s="96"/>
      <c r="J147" s="97"/>
      <c r="K147" s="98">
        <f t="shared" si="9"/>
        <v>0</v>
      </c>
      <c r="L147" s="99"/>
      <c r="M147" s="99"/>
      <c r="N147" s="99"/>
      <c r="O147" s="99"/>
      <c r="P147" s="100"/>
      <c r="Q147" s="375">
        <f t="shared" si="10"/>
      </c>
      <c r="R147" s="239">
        <f t="shared" si="11"/>
        <v>0</v>
      </c>
      <c r="S147" s="113"/>
      <c r="T147" s="112"/>
      <c r="U147" s="547"/>
      <c r="V147" s="547"/>
      <c r="W147" s="547"/>
      <c r="X147" s="548"/>
      <c r="Z147" s="600"/>
      <c r="AA147" s="600"/>
      <c r="AB147" s="600"/>
      <c r="AC147" s="600"/>
    </row>
    <row r="148" spans="1:29" ht="19.5" customHeight="1" hidden="1" thickBot="1">
      <c r="A148" s="73"/>
      <c r="B148" s="74"/>
      <c r="C148" s="101"/>
      <c r="D148" s="75"/>
      <c r="E148" s="95">
        <v>116</v>
      </c>
      <c r="F148" s="595"/>
      <c r="G148" s="596"/>
      <c r="H148" s="88"/>
      <c r="I148" s="96"/>
      <c r="J148" s="97"/>
      <c r="K148" s="98">
        <f t="shared" si="9"/>
        <v>0</v>
      </c>
      <c r="L148" s="99"/>
      <c r="M148" s="99"/>
      <c r="N148" s="99"/>
      <c r="O148" s="99"/>
      <c r="P148" s="100"/>
      <c r="Q148" s="375">
        <f t="shared" si="10"/>
      </c>
      <c r="R148" s="239">
        <f t="shared" si="11"/>
        <v>0</v>
      </c>
      <c r="S148" s="113"/>
      <c r="T148" s="112"/>
      <c r="U148" s="547"/>
      <c r="V148" s="547"/>
      <c r="W148" s="547"/>
      <c r="X148" s="548"/>
      <c r="Z148" s="600"/>
      <c r="AA148" s="600"/>
      <c r="AB148" s="600"/>
      <c r="AC148" s="600"/>
    </row>
    <row r="149" spans="1:29" ht="19.5" customHeight="1" hidden="1" thickBot="1">
      <c r="A149" s="73"/>
      <c r="B149" s="74"/>
      <c r="C149" s="101"/>
      <c r="D149" s="75"/>
      <c r="E149" s="95">
        <v>117</v>
      </c>
      <c r="F149" s="595"/>
      <c r="G149" s="596"/>
      <c r="H149" s="88"/>
      <c r="I149" s="96"/>
      <c r="J149" s="97"/>
      <c r="K149" s="98">
        <f t="shared" si="9"/>
        <v>0</v>
      </c>
      <c r="L149" s="99"/>
      <c r="M149" s="99"/>
      <c r="N149" s="99"/>
      <c r="O149" s="99"/>
      <c r="P149" s="100"/>
      <c r="Q149" s="375">
        <f t="shared" si="10"/>
      </c>
      <c r="R149" s="239">
        <f t="shared" si="11"/>
        <v>0</v>
      </c>
      <c r="S149" s="113"/>
      <c r="T149" s="112"/>
      <c r="U149" s="547"/>
      <c r="V149" s="547"/>
      <c r="W149" s="547"/>
      <c r="X149" s="548"/>
      <c r="Z149" s="600"/>
      <c r="AA149" s="600"/>
      <c r="AB149" s="600"/>
      <c r="AC149" s="600"/>
    </row>
    <row r="150" spans="1:29" ht="19.5" customHeight="1" hidden="1" thickBot="1">
      <c r="A150" s="73"/>
      <c r="B150" s="74"/>
      <c r="C150" s="101"/>
      <c r="D150" s="75"/>
      <c r="E150" s="95">
        <v>118</v>
      </c>
      <c r="F150" s="595"/>
      <c r="G150" s="596"/>
      <c r="H150" s="88"/>
      <c r="I150" s="96"/>
      <c r="J150" s="97"/>
      <c r="K150" s="98">
        <f t="shared" si="9"/>
        <v>0</v>
      </c>
      <c r="L150" s="99"/>
      <c r="M150" s="99"/>
      <c r="N150" s="99"/>
      <c r="O150" s="99"/>
      <c r="P150" s="100"/>
      <c r="Q150" s="375">
        <f t="shared" si="10"/>
      </c>
      <c r="R150" s="239">
        <f t="shared" si="11"/>
        <v>0</v>
      </c>
      <c r="S150" s="113"/>
      <c r="T150" s="112"/>
      <c r="U150" s="547"/>
      <c r="V150" s="547"/>
      <c r="W150" s="547"/>
      <c r="X150" s="548"/>
      <c r="Z150" s="600"/>
      <c r="AA150" s="600"/>
      <c r="AB150" s="600"/>
      <c r="AC150" s="600"/>
    </row>
    <row r="151" spans="1:29" ht="19.5" customHeight="1" hidden="1" thickBot="1">
      <c r="A151" s="73"/>
      <c r="B151" s="74"/>
      <c r="C151" s="101"/>
      <c r="D151" s="75"/>
      <c r="E151" s="95">
        <v>119</v>
      </c>
      <c r="F151" s="595"/>
      <c r="G151" s="596"/>
      <c r="H151" s="88"/>
      <c r="I151" s="96"/>
      <c r="J151" s="97"/>
      <c r="K151" s="98">
        <f t="shared" si="9"/>
        <v>0</v>
      </c>
      <c r="L151" s="99"/>
      <c r="M151" s="99"/>
      <c r="N151" s="99"/>
      <c r="O151" s="99"/>
      <c r="P151" s="100"/>
      <c r="Q151" s="375">
        <f t="shared" si="10"/>
      </c>
      <c r="R151" s="239">
        <f t="shared" si="11"/>
        <v>0</v>
      </c>
      <c r="S151" s="113"/>
      <c r="T151" s="112"/>
      <c r="U151" s="547"/>
      <c r="V151" s="547"/>
      <c r="W151" s="547"/>
      <c r="X151" s="548"/>
      <c r="Z151" s="600"/>
      <c r="AA151" s="600"/>
      <c r="AB151" s="600"/>
      <c r="AC151" s="600"/>
    </row>
    <row r="152" spans="1:29" ht="19.5" customHeight="1" hidden="1" thickBot="1">
      <c r="A152" s="73"/>
      <c r="B152" s="74"/>
      <c r="C152" s="101"/>
      <c r="D152" s="75"/>
      <c r="E152" s="95">
        <v>120</v>
      </c>
      <c r="F152" s="595"/>
      <c r="G152" s="596"/>
      <c r="H152" s="88"/>
      <c r="I152" s="96"/>
      <c r="J152" s="97"/>
      <c r="K152" s="98">
        <f t="shared" si="9"/>
        <v>0</v>
      </c>
      <c r="L152" s="99"/>
      <c r="M152" s="99"/>
      <c r="N152" s="99"/>
      <c r="O152" s="99"/>
      <c r="P152" s="100"/>
      <c r="Q152" s="375">
        <f t="shared" si="10"/>
      </c>
      <c r="R152" s="239">
        <f t="shared" si="11"/>
        <v>0</v>
      </c>
      <c r="S152" s="113"/>
      <c r="T152" s="112"/>
      <c r="U152" s="547"/>
      <c r="V152" s="547"/>
      <c r="W152" s="547"/>
      <c r="X152" s="548"/>
      <c r="Z152" s="600"/>
      <c r="AA152" s="600"/>
      <c r="AB152" s="600"/>
      <c r="AC152" s="600"/>
    </row>
    <row r="153" spans="1:29" ht="19.5" customHeight="1" hidden="1" thickBot="1">
      <c r="A153" s="73"/>
      <c r="B153" s="74"/>
      <c r="C153" s="101"/>
      <c r="D153" s="75"/>
      <c r="E153" s="95">
        <v>121</v>
      </c>
      <c r="F153" s="595"/>
      <c r="G153" s="596"/>
      <c r="H153" s="88"/>
      <c r="I153" s="96"/>
      <c r="J153" s="97"/>
      <c r="K153" s="98">
        <f t="shared" si="9"/>
        <v>0</v>
      </c>
      <c r="L153" s="99"/>
      <c r="M153" s="99"/>
      <c r="N153" s="99"/>
      <c r="O153" s="99"/>
      <c r="P153" s="100"/>
      <c r="Q153" s="375">
        <f t="shared" si="10"/>
      </c>
      <c r="R153" s="239">
        <f t="shared" si="11"/>
        <v>0</v>
      </c>
      <c r="S153" s="113"/>
      <c r="T153" s="112"/>
      <c r="U153" s="547"/>
      <c r="V153" s="547"/>
      <c r="W153" s="547"/>
      <c r="X153" s="548"/>
      <c r="Z153" s="600"/>
      <c r="AA153" s="600"/>
      <c r="AB153" s="600"/>
      <c r="AC153" s="600"/>
    </row>
    <row r="154" spans="1:29" ht="19.5" customHeight="1" hidden="1" thickBot="1">
      <c r="A154" s="73"/>
      <c r="B154" s="74"/>
      <c r="C154" s="101"/>
      <c r="D154" s="75"/>
      <c r="E154" s="95">
        <v>122</v>
      </c>
      <c r="F154" s="595"/>
      <c r="G154" s="596"/>
      <c r="H154" s="88"/>
      <c r="I154" s="96"/>
      <c r="J154" s="97"/>
      <c r="K154" s="98">
        <f t="shared" si="9"/>
        <v>0</v>
      </c>
      <c r="L154" s="99"/>
      <c r="M154" s="99"/>
      <c r="N154" s="99"/>
      <c r="O154" s="99"/>
      <c r="P154" s="100"/>
      <c r="Q154" s="375">
        <f t="shared" si="10"/>
      </c>
      <c r="R154" s="239">
        <f t="shared" si="11"/>
        <v>0</v>
      </c>
      <c r="S154" s="113"/>
      <c r="T154" s="112"/>
      <c r="U154" s="547"/>
      <c r="V154" s="547"/>
      <c r="W154" s="547"/>
      <c r="X154" s="548"/>
      <c r="Z154" s="600"/>
      <c r="AA154" s="600"/>
      <c r="AB154" s="600"/>
      <c r="AC154" s="600"/>
    </row>
    <row r="155" spans="1:29" ht="19.5" customHeight="1" hidden="1" thickBot="1">
      <c r="A155" s="73"/>
      <c r="B155" s="74"/>
      <c r="C155" s="101"/>
      <c r="D155" s="75"/>
      <c r="E155" s="95">
        <v>123</v>
      </c>
      <c r="F155" s="595"/>
      <c r="G155" s="596"/>
      <c r="H155" s="88"/>
      <c r="I155" s="96"/>
      <c r="J155" s="97"/>
      <c r="K155" s="98">
        <f t="shared" si="9"/>
        <v>0</v>
      </c>
      <c r="L155" s="99"/>
      <c r="M155" s="99"/>
      <c r="N155" s="99"/>
      <c r="O155" s="99"/>
      <c r="P155" s="100"/>
      <c r="Q155" s="375">
        <f t="shared" si="10"/>
      </c>
      <c r="R155" s="239">
        <f t="shared" si="11"/>
        <v>0</v>
      </c>
      <c r="S155" s="113"/>
      <c r="T155" s="112"/>
      <c r="U155" s="547"/>
      <c r="V155" s="547"/>
      <c r="W155" s="547"/>
      <c r="X155" s="548"/>
      <c r="Z155" s="600"/>
      <c r="AA155" s="600"/>
      <c r="AB155" s="600"/>
      <c r="AC155" s="600"/>
    </row>
    <row r="156" spans="1:29" ht="19.5" customHeight="1" hidden="1" thickBot="1">
      <c r="A156" s="73"/>
      <c r="B156" s="74"/>
      <c r="C156" s="101"/>
      <c r="D156" s="75"/>
      <c r="E156" s="95">
        <v>124</v>
      </c>
      <c r="F156" s="595"/>
      <c r="G156" s="596"/>
      <c r="H156" s="88"/>
      <c r="I156" s="96"/>
      <c r="J156" s="97"/>
      <c r="K156" s="98">
        <f t="shared" si="9"/>
        <v>0</v>
      </c>
      <c r="L156" s="99"/>
      <c r="M156" s="99"/>
      <c r="N156" s="99"/>
      <c r="O156" s="99"/>
      <c r="P156" s="100"/>
      <c r="Q156" s="375">
        <f t="shared" si="10"/>
      </c>
      <c r="R156" s="239">
        <f t="shared" si="11"/>
        <v>0</v>
      </c>
      <c r="S156" s="113"/>
      <c r="T156" s="112"/>
      <c r="U156" s="547"/>
      <c r="V156" s="547"/>
      <c r="W156" s="547"/>
      <c r="X156" s="548"/>
      <c r="Z156" s="600"/>
      <c r="AA156" s="600"/>
      <c r="AB156" s="600"/>
      <c r="AC156" s="600"/>
    </row>
    <row r="157" spans="1:29" ht="19.5" customHeight="1" hidden="1" thickBot="1">
      <c r="A157" s="73"/>
      <c r="B157" s="74"/>
      <c r="C157" s="101"/>
      <c r="D157" s="75"/>
      <c r="E157" s="95">
        <v>125</v>
      </c>
      <c r="F157" s="595"/>
      <c r="G157" s="596"/>
      <c r="H157" s="88"/>
      <c r="I157" s="96"/>
      <c r="J157" s="97"/>
      <c r="K157" s="98">
        <f t="shared" si="9"/>
        <v>0</v>
      </c>
      <c r="L157" s="99"/>
      <c r="M157" s="99"/>
      <c r="N157" s="99"/>
      <c r="O157" s="99"/>
      <c r="P157" s="100"/>
      <c r="Q157" s="375">
        <f t="shared" si="10"/>
      </c>
      <c r="R157" s="239">
        <f t="shared" si="11"/>
        <v>0</v>
      </c>
      <c r="S157" s="113"/>
      <c r="T157" s="112"/>
      <c r="U157" s="547"/>
      <c r="V157" s="547"/>
      <c r="W157" s="547"/>
      <c r="X157" s="548"/>
      <c r="Z157" s="600"/>
      <c r="AA157" s="600"/>
      <c r="AB157" s="600"/>
      <c r="AC157" s="600"/>
    </row>
    <row r="158" spans="1:29" ht="19.5" customHeight="1" hidden="1" thickBot="1">
      <c r="A158" s="73"/>
      <c r="B158" s="74"/>
      <c r="C158" s="101"/>
      <c r="D158" s="75"/>
      <c r="E158" s="95">
        <v>126</v>
      </c>
      <c r="F158" s="595"/>
      <c r="G158" s="596"/>
      <c r="H158" s="88"/>
      <c r="I158" s="96"/>
      <c r="J158" s="97"/>
      <c r="K158" s="98">
        <f t="shared" si="9"/>
        <v>0</v>
      </c>
      <c r="L158" s="99"/>
      <c r="M158" s="99"/>
      <c r="N158" s="99"/>
      <c r="O158" s="99"/>
      <c r="P158" s="100"/>
      <c r="Q158" s="375">
        <f t="shared" si="10"/>
      </c>
      <c r="R158" s="239">
        <f t="shared" si="11"/>
        <v>0</v>
      </c>
      <c r="S158" s="113"/>
      <c r="T158" s="112"/>
      <c r="U158" s="547"/>
      <c r="V158" s="547"/>
      <c r="W158" s="547"/>
      <c r="X158" s="548"/>
      <c r="Z158" s="600"/>
      <c r="AA158" s="600"/>
      <c r="AB158" s="600"/>
      <c r="AC158" s="600"/>
    </row>
    <row r="159" spans="1:29" ht="19.5" customHeight="1" hidden="1" thickBot="1">
      <c r="A159" s="73"/>
      <c r="B159" s="74"/>
      <c r="C159" s="101"/>
      <c r="D159" s="75"/>
      <c r="E159" s="95">
        <v>127</v>
      </c>
      <c r="F159" s="595"/>
      <c r="G159" s="596"/>
      <c r="H159" s="88"/>
      <c r="I159" s="96"/>
      <c r="J159" s="97"/>
      <c r="K159" s="98">
        <f t="shared" si="9"/>
        <v>0</v>
      </c>
      <c r="L159" s="99"/>
      <c r="M159" s="99"/>
      <c r="N159" s="99"/>
      <c r="O159" s="99"/>
      <c r="P159" s="100"/>
      <c r="Q159" s="375">
        <f t="shared" si="10"/>
      </c>
      <c r="R159" s="239">
        <f t="shared" si="11"/>
        <v>0</v>
      </c>
      <c r="S159" s="113"/>
      <c r="T159" s="112"/>
      <c r="U159" s="547"/>
      <c r="V159" s="547"/>
      <c r="W159" s="547"/>
      <c r="X159" s="548"/>
      <c r="Z159" s="600"/>
      <c r="AA159" s="600"/>
      <c r="AB159" s="600"/>
      <c r="AC159" s="600"/>
    </row>
    <row r="160" spans="1:29" ht="19.5" customHeight="1" hidden="1" thickBot="1">
      <c r="A160" s="73"/>
      <c r="B160" s="74"/>
      <c r="C160" s="101"/>
      <c r="D160" s="75"/>
      <c r="E160" s="95">
        <v>128</v>
      </c>
      <c r="F160" s="595"/>
      <c r="G160" s="596"/>
      <c r="H160" s="88"/>
      <c r="I160" s="96"/>
      <c r="J160" s="97"/>
      <c r="K160" s="98">
        <f t="shared" si="9"/>
        <v>0</v>
      </c>
      <c r="L160" s="99"/>
      <c r="M160" s="99"/>
      <c r="N160" s="99"/>
      <c r="O160" s="99"/>
      <c r="P160" s="100"/>
      <c r="Q160" s="375">
        <f t="shared" si="10"/>
      </c>
      <c r="R160" s="239">
        <f t="shared" si="11"/>
        <v>0</v>
      </c>
      <c r="S160" s="113"/>
      <c r="T160" s="112"/>
      <c r="U160" s="547"/>
      <c r="V160" s="547"/>
      <c r="W160" s="547"/>
      <c r="X160" s="548"/>
      <c r="Z160" s="600"/>
      <c r="AA160" s="600"/>
      <c r="AB160" s="600"/>
      <c r="AC160" s="600"/>
    </row>
    <row r="161" spans="1:29" ht="19.5" customHeight="1" hidden="1" thickBot="1">
      <c r="A161" s="73"/>
      <c r="B161" s="74"/>
      <c r="C161" s="101"/>
      <c r="D161" s="75"/>
      <c r="E161" s="95">
        <v>129</v>
      </c>
      <c r="F161" s="595"/>
      <c r="G161" s="596"/>
      <c r="H161" s="88"/>
      <c r="I161" s="96"/>
      <c r="J161" s="97"/>
      <c r="K161" s="98">
        <f aca="true" t="shared" si="12" ref="K161:K224">I161*J161</f>
        <v>0</v>
      </c>
      <c r="L161" s="99"/>
      <c r="M161" s="99"/>
      <c r="N161" s="99"/>
      <c r="O161" s="99"/>
      <c r="P161" s="100"/>
      <c r="Q161" s="375">
        <f t="shared" si="10"/>
      </c>
      <c r="R161" s="239">
        <f t="shared" si="11"/>
        <v>0</v>
      </c>
      <c r="S161" s="113"/>
      <c r="T161" s="112"/>
      <c r="U161" s="547"/>
      <c r="V161" s="547"/>
      <c r="W161" s="547"/>
      <c r="X161" s="548"/>
      <c r="Z161" s="600"/>
      <c r="AA161" s="600"/>
      <c r="AB161" s="600"/>
      <c r="AC161" s="600"/>
    </row>
    <row r="162" spans="1:29" ht="19.5" customHeight="1" hidden="1" thickBot="1">
      <c r="A162" s="73"/>
      <c r="B162" s="74"/>
      <c r="C162" s="101"/>
      <c r="D162" s="75"/>
      <c r="E162" s="95">
        <v>130</v>
      </c>
      <c r="F162" s="595"/>
      <c r="G162" s="596"/>
      <c r="H162" s="88"/>
      <c r="I162" s="96"/>
      <c r="J162" s="97"/>
      <c r="K162" s="98">
        <f t="shared" si="12"/>
        <v>0</v>
      </c>
      <c r="L162" s="99"/>
      <c r="M162" s="99"/>
      <c r="N162" s="99"/>
      <c r="O162" s="99"/>
      <c r="P162" s="100"/>
      <c r="Q162" s="375">
        <f aca="true" t="shared" si="13" ref="Q162:Q225">IF(NOT(K162=SUM(L162:P162)),"ERROR on this line","")</f>
      </c>
      <c r="R162" s="239">
        <f aca="true" t="shared" si="14" ref="R162:R225">LEN(Q162)</f>
        <v>0</v>
      </c>
      <c r="S162" s="113"/>
      <c r="T162" s="112"/>
      <c r="U162" s="547"/>
      <c r="V162" s="547"/>
      <c r="W162" s="547"/>
      <c r="X162" s="548"/>
      <c r="Z162" s="600"/>
      <c r="AA162" s="600"/>
      <c r="AB162" s="600"/>
      <c r="AC162" s="600"/>
    </row>
    <row r="163" spans="1:29" ht="19.5" customHeight="1" hidden="1" thickBot="1">
      <c r="A163" s="73"/>
      <c r="B163" s="74"/>
      <c r="C163" s="101"/>
      <c r="D163" s="75"/>
      <c r="E163" s="95">
        <v>131</v>
      </c>
      <c r="F163" s="595"/>
      <c r="G163" s="596"/>
      <c r="H163" s="88"/>
      <c r="I163" s="96"/>
      <c r="J163" s="97"/>
      <c r="K163" s="98">
        <f t="shared" si="12"/>
        <v>0</v>
      </c>
      <c r="L163" s="99"/>
      <c r="M163" s="99"/>
      <c r="N163" s="99"/>
      <c r="O163" s="99"/>
      <c r="P163" s="100"/>
      <c r="Q163" s="375">
        <f t="shared" si="13"/>
      </c>
      <c r="R163" s="239">
        <f t="shared" si="14"/>
        <v>0</v>
      </c>
      <c r="S163" s="113"/>
      <c r="T163" s="112"/>
      <c r="U163" s="547"/>
      <c r="V163" s="547"/>
      <c r="W163" s="547"/>
      <c r="X163" s="548"/>
      <c r="Z163" s="600"/>
      <c r="AA163" s="600"/>
      <c r="AB163" s="600"/>
      <c r="AC163" s="600"/>
    </row>
    <row r="164" spans="1:29" ht="19.5" customHeight="1" hidden="1" thickBot="1">
      <c r="A164" s="73"/>
      <c r="B164" s="74"/>
      <c r="C164" s="101"/>
      <c r="D164" s="75"/>
      <c r="E164" s="95">
        <v>132</v>
      </c>
      <c r="F164" s="595"/>
      <c r="G164" s="596"/>
      <c r="H164" s="88"/>
      <c r="I164" s="96"/>
      <c r="J164" s="97"/>
      <c r="K164" s="98">
        <f t="shared" si="12"/>
        <v>0</v>
      </c>
      <c r="L164" s="99"/>
      <c r="M164" s="99"/>
      <c r="N164" s="99"/>
      <c r="O164" s="99"/>
      <c r="P164" s="100"/>
      <c r="Q164" s="375">
        <f t="shared" si="13"/>
      </c>
      <c r="R164" s="239">
        <f t="shared" si="14"/>
        <v>0</v>
      </c>
      <c r="S164" s="113"/>
      <c r="T164" s="112"/>
      <c r="U164" s="547"/>
      <c r="V164" s="547"/>
      <c r="W164" s="547"/>
      <c r="X164" s="548"/>
      <c r="Z164" s="600"/>
      <c r="AA164" s="600"/>
      <c r="AB164" s="600"/>
      <c r="AC164" s="600"/>
    </row>
    <row r="165" spans="1:29" ht="19.5" customHeight="1" hidden="1" thickBot="1">
      <c r="A165" s="73"/>
      <c r="B165" s="74"/>
      <c r="C165" s="101"/>
      <c r="D165" s="75"/>
      <c r="E165" s="95">
        <v>133</v>
      </c>
      <c r="F165" s="595"/>
      <c r="G165" s="596"/>
      <c r="H165" s="88"/>
      <c r="I165" s="96"/>
      <c r="J165" s="97"/>
      <c r="K165" s="98">
        <f t="shared" si="12"/>
        <v>0</v>
      </c>
      <c r="L165" s="99"/>
      <c r="M165" s="99"/>
      <c r="N165" s="99"/>
      <c r="O165" s="99"/>
      <c r="P165" s="100"/>
      <c r="Q165" s="375">
        <f t="shared" si="13"/>
      </c>
      <c r="R165" s="239">
        <f t="shared" si="14"/>
        <v>0</v>
      </c>
      <c r="S165" s="113"/>
      <c r="T165" s="112"/>
      <c r="U165" s="547"/>
      <c r="V165" s="547"/>
      <c r="W165" s="547"/>
      <c r="X165" s="548"/>
      <c r="Z165" s="600"/>
      <c r="AA165" s="600"/>
      <c r="AB165" s="600"/>
      <c r="AC165" s="600"/>
    </row>
    <row r="166" spans="1:29" ht="19.5" customHeight="1" hidden="1" thickBot="1">
      <c r="A166" s="73"/>
      <c r="B166" s="74"/>
      <c r="C166" s="101"/>
      <c r="D166" s="75"/>
      <c r="E166" s="95">
        <v>134</v>
      </c>
      <c r="F166" s="595"/>
      <c r="G166" s="596"/>
      <c r="H166" s="88"/>
      <c r="I166" s="96"/>
      <c r="J166" s="97"/>
      <c r="K166" s="98">
        <f t="shared" si="12"/>
        <v>0</v>
      </c>
      <c r="L166" s="99"/>
      <c r="M166" s="99"/>
      <c r="N166" s="99"/>
      <c r="O166" s="99"/>
      <c r="P166" s="100"/>
      <c r="Q166" s="375">
        <f t="shared" si="13"/>
      </c>
      <c r="R166" s="239">
        <f t="shared" si="14"/>
        <v>0</v>
      </c>
      <c r="S166" s="113"/>
      <c r="T166" s="112"/>
      <c r="U166" s="547"/>
      <c r="V166" s="547"/>
      <c r="W166" s="547"/>
      <c r="X166" s="548"/>
      <c r="Z166" s="600"/>
      <c r="AA166" s="600"/>
      <c r="AB166" s="600"/>
      <c r="AC166" s="600"/>
    </row>
    <row r="167" spans="1:29" ht="19.5" customHeight="1" hidden="1" thickBot="1">
      <c r="A167" s="73"/>
      <c r="B167" s="74"/>
      <c r="C167" s="101"/>
      <c r="D167" s="75"/>
      <c r="E167" s="95">
        <v>135</v>
      </c>
      <c r="F167" s="595"/>
      <c r="G167" s="596"/>
      <c r="H167" s="88"/>
      <c r="I167" s="96"/>
      <c r="J167" s="97"/>
      <c r="K167" s="98">
        <f t="shared" si="12"/>
        <v>0</v>
      </c>
      <c r="L167" s="99"/>
      <c r="M167" s="99"/>
      <c r="N167" s="99"/>
      <c r="O167" s="99"/>
      <c r="P167" s="100"/>
      <c r="Q167" s="375">
        <f t="shared" si="13"/>
      </c>
      <c r="R167" s="239">
        <f t="shared" si="14"/>
        <v>0</v>
      </c>
      <c r="S167" s="113"/>
      <c r="T167" s="112"/>
      <c r="U167" s="547"/>
      <c r="V167" s="547"/>
      <c r="W167" s="547"/>
      <c r="X167" s="548"/>
      <c r="Z167" s="600"/>
      <c r="AA167" s="600"/>
      <c r="AB167" s="600"/>
      <c r="AC167" s="600"/>
    </row>
    <row r="168" spans="1:29" ht="19.5" customHeight="1" hidden="1" thickBot="1">
      <c r="A168" s="73"/>
      <c r="B168" s="74"/>
      <c r="C168" s="101"/>
      <c r="D168" s="75"/>
      <c r="E168" s="95">
        <v>136</v>
      </c>
      <c r="F168" s="595"/>
      <c r="G168" s="596"/>
      <c r="H168" s="88"/>
      <c r="I168" s="96"/>
      <c r="J168" s="97"/>
      <c r="K168" s="98">
        <f t="shared" si="12"/>
        <v>0</v>
      </c>
      <c r="L168" s="99"/>
      <c r="M168" s="99"/>
      <c r="N168" s="99"/>
      <c r="O168" s="99"/>
      <c r="P168" s="100"/>
      <c r="Q168" s="375">
        <f t="shared" si="13"/>
      </c>
      <c r="R168" s="239">
        <f t="shared" si="14"/>
        <v>0</v>
      </c>
      <c r="S168" s="113"/>
      <c r="T168" s="112"/>
      <c r="U168" s="547"/>
      <c r="V168" s="547"/>
      <c r="W168" s="547"/>
      <c r="X168" s="548"/>
      <c r="Z168" s="600"/>
      <c r="AA168" s="600"/>
      <c r="AB168" s="600"/>
      <c r="AC168" s="600"/>
    </row>
    <row r="169" spans="1:29" ht="19.5" customHeight="1" hidden="1" thickBot="1">
      <c r="A169" s="73"/>
      <c r="B169" s="74"/>
      <c r="C169" s="101"/>
      <c r="D169" s="75"/>
      <c r="E169" s="95">
        <v>137</v>
      </c>
      <c r="F169" s="595"/>
      <c r="G169" s="596"/>
      <c r="H169" s="88"/>
      <c r="I169" s="96"/>
      <c r="J169" s="97"/>
      <c r="K169" s="98">
        <f t="shared" si="12"/>
        <v>0</v>
      </c>
      <c r="L169" s="99"/>
      <c r="M169" s="99"/>
      <c r="N169" s="99"/>
      <c r="O169" s="99"/>
      <c r="P169" s="100"/>
      <c r="Q169" s="375">
        <f t="shared" si="13"/>
      </c>
      <c r="R169" s="239">
        <f t="shared" si="14"/>
        <v>0</v>
      </c>
      <c r="S169" s="113"/>
      <c r="T169" s="112"/>
      <c r="U169" s="547"/>
      <c r="V169" s="547"/>
      <c r="W169" s="547"/>
      <c r="X169" s="548"/>
      <c r="Z169" s="600"/>
      <c r="AA169" s="600"/>
      <c r="AB169" s="600"/>
      <c r="AC169" s="600"/>
    </row>
    <row r="170" spans="1:29" ht="19.5" customHeight="1" hidden="1" thickBot="1">
      <c r="A170" s="73"/>
      <c r="B170" s="74"/>
      <c r="C170" s="101"/>
      <c r="D170" s="75"/>
      <c r="E170" s="95">
        <v>138</v>
      </c>
      <c r="F170" s="595"/>
      <c r="G170" s="596"/>
      <c r="H170" s="88"/>
      <c r="I170" s="96"/>
      <c r="J170" s="97"/>
      <c r="K170" s="98">
        <f t="shared" si="12"/>
        <v>0</v>
      </c>
      <c r="L170" s="99"/>
      <c r="M170" s="99"/>
      <c r="N170" s="99"/>
      <c r="O170" s="99"/>
      <c r="P170" s="100"/>
      <c r="Q170" s="375">
        <f t="shared" si="13"/>
      </c>
      <c r="R170" s="239">
        <f t="shared" si="14"/>
        <v>0</v>
      </c>
      <c r="S170" s="113"/>
      <c r="T170" s="112"/>
      <c r="U170" s="547"/>
      <c r="V170" s="547"/>
      <c r="W170" s="547"/>
      <c r="X170" s="548"/>
      <c r="Z170" s="600"/>
      <c r="AA170" s="600"/>
      <c r="AB170" s="600"/>
      <c r="AC170" s="600"/>
    </row>
    <row r="171" spans="1:29" ht="19.5" customHeight="1" hidden="1" thickBot="1">
      <c r="A171" s="73"/>
      <c r="B171" s="74"/>
      <c r="C171" s="101"/>
      <c r="D171" s="75"/>
      <c r="E171" s="95">
        <v>139</v>
      </c>
      <c r="F171" s="595"/>
      <c r="G171" s="596"/>
      <c r="H171" s="88"/>
      <c r="I171" s="96"/>
      <c r="J171" s="97"/>
      <c r="K171" s="98">
        <f t="shared" si="12"/>
        <v>0</v>
      </c>
      <c r="L171" s="99"/>
      <c r="M171" s="99"/>
      <c r="N171" s="99"/>
      <c r="O171" s="99"/>
      <c r="P171" s="100"/>
      <c r="Q171" s="375">
        <f t="shared" si="13"/>
      </c>
      <c r="R171" s="239">
        <f t="shared" si="14"/>
        <v>0</v>
      </c>
      <c r="S171" s="113"/>
      <c r="T171" s="112"/>
      <c r="U171" s="547"/>
      <c r="V171" s="547"/>
      <c r="W171" s="547"/>
      <c r="X171" s="548"/>
      <c r="Z171" s="600"/>
      <c r="AA171" s="600"/>
      <c r="AB171" s="600"/>
      <c r="AC171" s="600"/>
    </row>
    <row r="172" spans="1:29" ht="19.5" customHeight="1" hidden="1" thickBot="1">
      <c r="A172" s="73"/>
      <c r="B172" s="74"/>
      <c r="C172" s="101"/>
      <c r="D172" s="75"/>
      <c r="E172" s="95">
        <v>140</v>
      </c>
      <c r="F172" s="595"/>
      <c r="G172" s="596"/>
      <c r="H172" s="88"/>
      <c r="I172" s="96"/>
      <c r="J172" s="97"/>
      <c r="K172" s="98">
        <f t="shared" si="12"/>
        <v>0</v>
      </c>
      <c r="L172" s="99"/>
      <c r="M172" s="99"/>
      <c r="N172" s="99"/>
      <c r="O172" s="99"/>
      <c r="P172" s="100"/>
      <c r="Q172" s="375">
        <f t="shared" si="13"/>
      </c>
      <c r="R172" s="239">
        <f t="shared" si="14"/>
        <v>0</v>
      </c>
      <c r="S172" s="113"/>
      <c r="T172" s="112"/>
      <c r="U172" s="547"/>
      <c r="V172" s="547"/>
      <c r="W172" s="547"/>
      <c r="X172" s="548"/>
      <c r="Z172" s="600"/>
      <c r="AA172" s="600"/>
      <c r="AB172" s="600"/>
      <c r="AC172" s="600"/>
    </row>
    <row r="173" spans="1:29" ht="19.5" customHeight="1" hidden="1" thickBot="1">
      <c r="A173" s="73"/>
      <c r="B173" s="74"/>
      <c r="C173" s="101"/>
      <c r="D173" s="75"/>
      <c r="E173" s="95">
        <v>141</v>
      </c>
      <c r="F173" s="595"/>
      <c r="G173" s="596"/>
      <c r="H173" s="88"/>
      <c r="I173" s="96"/>
      <c r="J173" s="97"/>
      <c r="K173" s="98">
        <f t="shared" si="12"/>
        <v>0</v>
      </c>
      <c r="L173" s="99"/>
      <c r="M173" s="99"/>
      <c r="N173" s="99"/>
      <c r="O173" s="99"/>
      <c r="P173" s="100"/>
      <c r="Q173" s="375">
        <f t="shared" si="13"/>
      </c>
      <c r="R173" s="239">
        <f t="shared" si="14"/>
        <v>0</v>
      </c>
      <c r="S173" s="113"/>
      <c r="T173" s="112"/>
      <c r="U173" s="547"/>
      <c r="V173" s="547"/>
      <c r="W173" s="547"/>
      <c r="X173" s="548"/>
      <c r="Z173" s="600"/>
      <c r="AA173" s="600"/>
      <c r="AB173" s="600"/>
      <c r="AC173" s="600"/>
    </row>
    <row r="174" spans="1:29" ht="19.5" customHeight="1" hidden="1" thickBot="1">
      <c r="A174" s="73"/>
      <c r="B174" s="74"/>
      <c r="C174" s="101"/>
      <c r="D174" s="75"/>
      <c r="E174" s="95">
        <v>142</v>
      </c>
      <c r="F174" s="595"/>
      <c r="G174" s="596"/>
      <c r="H174" s="88"/>
      <c r="I174" s="96"/>
      <c r="J174" s="97"/>
      <c r="K174" s="98">
        <f t="shared" si="12"/>
        <v>0</v>
      </c>
      <c r="L174" s="99"/>
      <c r="M174" s="99"/>
      <c r="N174" s="99"/>
      <c r="O174" s="99"/>
      <c r="P174" s="100"/>
      <c r="Q174" s="375">
        <f t="shared" si="13"/>
      </c>
      <c r="R174" s="239">
        <f t="shared" si="14"/>
        <v>0</v>
      </c>
      <c r="S174" s="113"/>
      <c r="T174" s="112"/>
      <c r="U174" s="547"/>
      <c r="V174" s="547"/>
      <c r="W174" s="547"/>
      <c r="X174" s="548"/>
      <c r="Z174" s="600"/>
      <c r="AA174" s="600"/>
      <c r="AB174" s="600"/>
      <c r="AC174" s="600"/>
    </row>
    <row r="175" spans="1:29" ht="19.5" customHeight="1" hidden="1" thickBot="1">
      <c r="A175" s="73"/>
      <c r="B175" s="74"/>
      <c r="C175" s="101"/>
      <c r="D175" s="75"/>
      <c r="E175" s="95">
        <v>143</v>
      </c>
      <c r="F175" s="595"/>
      <c r="G175" s="596"/>
      <c r="H175" s="88"/>
      <c r="I175" s="96"/>
      <c r="J175" s="97"/>
      <c r="K175" s="98">
        <f t="shared" si="12"/>
        <v>0</v>
      </c>
      <c r="L175" s="99"/>
      <c r="M175" s="99"/>
      <c r="N175" s="99"/>
      <c r="O175" s="99"/>
      <c r="P175" s="100"/>
      <c r="Q175" s="375">
        <f t="shared" si="13"/>
      </c>
      <c r="R175" s="239">
        <f t="shared" si="14"/>
        <v>0</v>
      </c>
      <c r="S175" s="113"/>
      <c r="T175" s="112"/>
      <c r="U175" s="547"/>
      <c r="V175" s="547"/>
      <c r="W175" s="547"/>
      <c r="X175" s="548"/>
      <c r="Z175" s="600"/>
      <c r="AA175" s="600"/>
      <c r="AB175" s="600"/>
      <c r="AC175" s="600"/>
    </row>
    <row r="176" spans="1:29" ht="19.5" customHeight="1" hidden="1" thickBot="1">
      <c r="A176" s="73"/>
      <c r="B176" s="74"/>
      <c r="C176" s="101"/>
      <c r="D176" s="75"/>
      <c r="E176" s="95">
        <v>144</v>
      </c>
      <c r="F176" s="595"/>
      <c r="G176" s="596"/>
      <c r="H176" s="88"/>
      <c r="I176" s="96"/>
      <c r="J176" s="97"/>
      <c r="K176" s="98">
        <f t="shared" si="12"/>
        <v>0</v>
      </c>
      <c r="L176" s="99"/>
      <c r="M176" s="99"/>
      <c r="N176" s="99"/>
      <c r="O176" s="99"/>
      <c r="P176" s="100"/>
      <c r="Q176" s="375">
        <f t="shared" si="13"/>
      </c>
      <c r="R176" s="239">
        <f t="shared" si="14"/>
        <v>0</v>
      </c>
      <c r="S176" s="113"/>
      <c r="T176" s="112"/>
      <c r="U176" s="547"/>
      <c r="V176" s="547"/>
      <c r="W176" s="547"/>
      <c r="X176" s="548"/>
      <c r="Z176" s="600"/>
      <c r="AA176" s="600"/>
      <c r="AB176" s="600"/>
      <c r="AC176" s="600"/>
    </row>
    <row r="177" spans="1:29" ht="19.5" customHeight="1" hidden="1" thickBot="1">
      <c r="A177" s="73"/>
      <c r="B177" s="74"/>
      <c r="C177" s="101"/>
      <c r="D177" s="75"/>
      <c r="E177" s="95">
        <v>145</v>
      </c>
      <c r="F177" s="595"/>
      <c r="G177" s="596"/>
      <c r="H177" s="88"/>
      <c r="I177" s="96"/>
      <c r="J177" s="97"/>
      <c r="K177" s="98">
        <f t="shared" si="12"/>
        <v>0</v>
      </c>
      <c r="L177" s="99"/>
      <c r="M177" s="99"/>
      <c r="N177" s="99"/>
      <c r="O177" s="99"/>
      <c r="P177" s="100"/>
      <c r="Q177" s="375">
        <f t="shared" si="13"/>
      </c>
      <c r="R177" s="239">
        <f t="shared" si="14"/>
        <v>0</v>
      </c>
      <c r="S177" s="113"/>
      <c r="T177" s="112"/>
      <c r="U177" s="547"/>
      <c r="V177" s="547"/>
      <c r="W177" s="547"/>
      <c r="X177" s="548"/>
      <c r="Z177" s="600"/>
      <c r="AA177" s="600"/>
      <c r="AB177" s="600"/>
      <c r="AC177" s="600"/>
    </row>
    <row r="178" spans="1:29" ht="19.5" customHeight="1" hidden="1" thickBot="1">
      <c r="A178" s="73"/>
      <c r="B178" s="74"/>
      <c r="C178" s="101"/>
      <c r="D178" s="75"/>
      <c r="E178" s="95">
        <v>146</v>
      </c>
      <c r="F178" s="595"/>
      <c r="G178" s="596"/>
      <c r="H178" s="88"/>
      <c r="I178" s="96"/>
      <c r="J178" s="97"/>
      <c r="K178" s="98">
        <f t="shared" si="12"/>
        <v>0</v>
      </c>
      <c r="L178" s="99"/>
      <c r="M178" s="99"/>
      <c r="N178" s="99"/>
      <c r="O178" s="99"/>
      <c r="P178" s="100"/>
      <c r="Q178" s="375">
        <f t="shared" si="13"/>
      </c>
      <c r="R178" s="239">
        <f t="shared" si="14"/>
        <v>0</v>
      </c>
      <c r="S178" s="113"/>
      <c r="T178" s="112"/>
      <c r="U178" s="547"/>
      <c r="V178" s="547"/>
      <c r="W178" s="547"/>
      <c r="X178" s="548"/>
      <c r="Z178" s="600"/>
      <c r="AA178" s="600"/>
      <c r="AB178" s="600"/>
      <c r="AC178" s="600"/>
    </row>
    <row r="179" spans="1:29" ht="19.5" customHeight="1" hidden="1" thickBot="1">
      <c r="A179" s="73"/>
      <c r="B179" s="74"/>
      <c r="C179" s="101"/>
      <c r="D179" s="75"/>
      <c r="E179" s="95">
        <v>147</v>
      </c>
      <c r="F179" s="595"/>
      <c r="G179" s="596"/>
      <c r="H179" s="88"/>
      <c r="I179" s="96"/>
      <c r="J179" s="97"/>
      <c r="K179" s="98">
        <f t="shared" si="12"/>
        <v>0</v>
      </c>
      <c r="L179" s="99"/>
      <c r="M179" s="99"/>
      <c r="N179" s="99"/>
      <c r="O179" s="99"/>
      <c r="P179" s="100"/>
      <c r="Q179" s="375">
        <f t="shared" si="13"/>
      </c>
      <c r="R179" s="239">
        <f t="shared" si="14"/>
        <v>0</v>
      </c>
      <c r="S179" s="113"/>
      <c r="T179" s="112"/>
      <c r="U179" s="547"/>
      <c r="V179" s="547"/>
      <c r="W179" s="547"/>
      <c r="X179" s="548"/>
      <c r="Z179" s="600"/>
      <c r="AA179" s="600"/>
      <c r="AB179" s="600"/>
      <c r="AC179" s="600"/>
    </row>
    <row r="180" spans="1:29" ht="19.5" customHeight="1" hidden="1" thickBot="1">
      <c r="A180" s="73"/>
      <c r="B180" s="74"/>
      <c r="C180" s="101"/>
      <c r="D180" s="75"/>
      <c r="E180" s="95">
        <v>148</v>
      </c>
      <c r="F180" s="595"/>
      <c r="G180" s="596"/>
      <c r="H180" s="88"/>
      <c r="I180" s="96"/>
      <c r="J180" s="97"/>
      <c r="K180" s="98">
        <f t="shared" si="12"/>
        <v>0</v>
      </c>
      <c r="L180" s="99"/>
      <c r="M180" s="99"/>
      <c r="N180" s="99"/>
      <c r="O180" s="99"/>
      <c r="P180" s="100"/>
      <c r="Q180" s="375">
        <f t="shared" si="13"/>
      </c>
      <c r="R180" s="239">
        <f t="shared" si="14"/>
        <v>0</v>
      </c>
      <c r="S180" s="113"/>
      <c r="T180" s="112"/>
      <c r="U180" s="547"/>
      <c r="V180" s="547"/>
      <c r="W180" s="547"/>
      <c r="X180" s="548"/>
      <c r="Z180" s="600"/>
      <c r="AA180" s="600"/>
      <c r="AB180" s="600"/>
      <c r="AC180" s="600"/>
    </row>
    <row r="181" spans="1:29" ht="19.5" customHeight="1" hidden="1" thickBot="1">
      <c r="A181" s="73"/>
      <c r="B181" s="74"/>
      <c r="C181" s="101"/>
      <c r="D181" s="75"/>
      <c r="E181" s="95">
        <v>149</v>
      </c>
      <c r="F181" s="595"/>
      <c r="G181" s="596"/>
      <c r="H181" s="88"/>
      <c r="I181" s="96"/>
      <c r="J181" s="97"/>
      <c r="K181" s="98">
        <f t="shared" si="12"/>
        <v>0</v>
      </c>
      <c r="L181" s="99"/>
      <c r="M181" s="99"/>
      <c r="N181" s="99"/>
      <c r="O181" s="99"/>
      <c r="P181" s="100"/>
      <c r="Q181" s="375">
        <f t="shared" si="13"/>
      </c>
      <c r="R181" s="239">
        <f t="shared" si="14"/>
        <v>0</v>
      </c>
      <c r="S181" s="113"/>
      <c r="T181" s="112"/>
      <c r="U181" s="547"/>
      <c r="V181" s="547"/>
      <c r="W181" s="547"/>
      <c r="X181" s="548"/>
      <c r="Z181" s="600"/>
      <c r="AA181" s="600"/>
      <c r="AB181" s="600"/>
      <c r="AC181" s="600"/>
    </row>
    <row r="182" spans="1:29" ht="19.5" customHeight="1" hidden="1" thickBot="1">
      <c r="A182" s="73"/>
      <c r="B182" s="74"/>
      <c r="C182" s="101"/>
      <c r="D182" s="75"/>
      <c r="E182" s="95">
        <v>150</v>
      </c>
      <c r="F182" s="595"/>
      <c r="G182" s="596"/>
      <c r="H182" s="88"/>
      <c r="I182" s="96"/>
      <c r="J182" s="97"/>
      <c r="K182" s="98">
        <f t="shared" si="12"/>
        <v>0</v>
      </c>
      <c r="L182" s="99"/>
      <c r="M182" s="99"/>
      <c r="N182" s="99"/>
      <c r="O182" s="99"/>
      <c r="P182" s="100"/>
      <c r="Q182" s="375">
        <f t="shared" si="13"/>
      </c>
      <c r="R182" s="239">
        <f t="shared" si="14"/>
        <v>0</v>
      </c>
      <c r="S182" s="113"/>
      <c r="T182" s="112"/>
      <c r="U182" s="547"/>
      <c r="V182" s="547"/>
      <c r="W182" s="547"/>
      <c r="X182" s="548"/>
      <c r="Z182" s="600"/>
      <c r="AA182" s="600"/>
      <c r="AB182" s="600"/>
      <c r="AC182" s="600"/>
    </row>
    <row r="183" spans="1:29" ht="19.5" customHeight="1" hidden="1" thickBot="1">
      <c r="A183" s="73"/>
      <c r="B183" s="74"/>
      <c r="C183" s="101"/>
      <c r="D183" s="75"/>
      <c r="E183" s="95">
        <v>151</v>
      </c>
      <c r="F183" s="595"/>
      <c r="G183" s="596"/>
      <c r="H183" s="88"/>
      <c r="I183" s="96"/>
      <c r="J183" s="97"/>
      <c r="K183" s="98">
        <f t="shared" si="12"/>
        <v>0</v>
      </c>
      <c r="L183" s="99"/>
      <c r="M183" s="99"/>
      <c r="N183" s="99"/>
      <c r="O183" s="99"/>
      <c r="P183" s="100"/>
      <c r="Q183" s="375">
        <f t="shared" si="13"/>
      </c>
      <c r="R183" s="239">
        <f t="shared" si="14"/>
        <v>0</v>
      </c>
      <c r="S183" s="113"/>
      <c r="T183" s="112"/>
      <c r="U183" s="547"/>
      <c r="V183" s="547"/>
      <c r="W183" s="547"/>
      <c r="X183" s="548"/>
      <c r="Z183" s="600"/>
      <c r="AA183" s="600"/>
      <c r="AB183" s="600"/>
      <c r="AC183" s="600"/>
    </row>
    <row r="184" spans="1:29" ht="19.5" customHeight="1" hidden="1" thickBot="1">
      <c r="A184" s="73"/>
      <c r="B184" s="74"/>
      <c r="C184" s="101"/>
      <c r="D184" s="75"/>
      <c r="E184" s="95">
        <v>152</v>
      </c>
      <c r="F184" s="595"/>
      <c r="G184" s="596"/>
      <c r="H184" s="88"/>
      <c r="I184" s="96"/>
      <c r="J184" s="97"/>
      <c r="K184" s="98">
        <f t="shared" si="12"/>
        <v>0</v>
      </c>
      <c r="L184" s="99"/>
      <c r="M184" s="99"/>
      <c r="N184" s="99"/>
      <c r="O184" s="99"/>
      <c r="P184" s="100"/>
      <c r="Q184" s="375">
        <f t="shared" si="13"/>
      </c>
      <c r="R184" s="239">
        <f t="shared" si="14"/>
        <v>0</v>
      </c>
      <c r="S184" s="113"/>
      <c r="T184" s="112"/>
      <c r="U184" s="547"/>
      <c r="V184" s="547"/>
      <c r="W184" s="547"/>
      <c r="X184" s="548"/>
      <c r="Z184" s="600"/>
      <c r="AA184" s="600"/>
      <c r="AB184" s="600"/>
      <c r="AC184" s="600"/>
    </row>
    <row r="185" spans="1:29" ht="19.5" customHeight="1" hidden="1" thickBot="1">
      <c r="A185" s="73"/>
      <c r="B185" s="74"/>
      <c r="C185" s="101"/>
      <c r="D185" s="75"/>
      <c r="E185" s="95">
        <v>153</v>
      </c>
      <c r="F185" s="595"/>
      <c r="G185" s="596"/>
      <c r="H185" s="88"/>
      <c r="I185" s="96"/>
      <c r="J185" s="97"/>
      <c r="K185" s="98">
        <f t="shared" si="12"/>
        <v>0</v>
      </c>
      <c r="L185" s="99"/>
      <c r="M185" s="99"/>
      <c r="N185" s="99"/>
      <c r="O185" s="99"/>
      <c r="P185" s="100"/>
      <c r="Q185" s="375">
        <f t="shared" si="13"/>
      </c>
      <c r="R185" s="239">
        <f t="shared" si="14"/>
        <v>0</v>
      </c>
      <c r="S185" s="113"/>
      <c r="T185" s="112"/>
      <c r="U185" s="547"/>
      <c r="V185" s="547"/>
      <c r="W185" s="547"/>
      <c r="X185" s="548"/>
      <c r="Z185" s="600"/>
      <c r="AA185" s="600"/>
      <c r="AB185" s="600"/>
      <c r="AC185" s="600"/>
    </row>
    <row r="186" spans="1:29" ht="19.5" customHeight="1" hidden="1" thickBot="1">
      <c r="A186" s="73"/>
      <c r="B186" s="74"/>
      <c r="C186" s="101"/>
      <c r="D186" s="75"/>
      <c r="E186" s="95">
        <v>154</v>
      </c>
      <c r="F186" s="595"/>
      <c r="G186" s="596"/>
      <c r="H186" s="88"/>
      <c r="I186" s="96"/>
      <c r="J186" s="97"/>
      <c r="K186" s="98">
        <f t="shared" si="12"/>
        <v>0</v>
      </c>
      <c r="L186" s="99"/>
      <c r="M186" s="99"/>
      <c r="N186" s="99"/>
      <c r="O186" s="99"/>
      <c r="P186" s="100"/>
      <c r="Q186" s="375">
        <f t="shared" si="13"/>
      </c>
      <c r="R186" s="239">
        <f t="shared" si="14"/>
        <v>0</v>
      </c>
      <c r="S186" s="113"/>
      <c r="T186" s="112"/>
      <c r="U186" s="547"/>
      <c r="V186" s="547"/>
      <c r="W186" s="547"/>
      <c r="X186" s="548"/>
      <c r="Z186" s="600"/>
      <c r="AA186" s="600"/>
      <c r="AB186" s="600"/>
      <c r="AC186" s="600"/>
    </row>
    <row r="187" spans="1:29" ht="19.5" customHeight="1" hidden="1" thickBot="1">
      <c r="A187" s="73"/>
      <c r="B187" s="74"/>
      <c r="C187" s="101"/>
      <c r="D187" s="75"/>
      <c r="E187" s="95">
        <v>155</v>
      </c>
      <c r="F187" s="595"/>
      <c r="G187" s="596"/>
      <c r="H187" s="88"/>
      <c r="I187" s="96"/>
      <c r="J187" s="97"/>
      <c r="K187" s="98">
        <f t="shared" si="12"/>
        <v>0</v>
      </c>
      <c r="L187" s="99"/>
      <c r="M187" s="99"/>
      <c r="N187" s="99"/>
      <c r="O187" s="99"/>
      <c r="P187" s="100"/>
      <c r="Q187" s="375">
        <f t="shared" si="13"/>
      </c>
      <c r="R187" s="239">
        <f t="shared" si="14"/>
        <v>0</v>
      </c>
      <c r="S187" s="113"/>
      <c r="T187" s="112"/>
      <c r="U187" s="547"/>
      <c r="V187" s="547"/>
      <c r="W187" s="547"/>
      <c r="X187" s="548"/>
      <c r="Z187" s="600"/>
      <c r="AA187" s="600"/>
      <c r="AB187" s="600"/>
      <c r="AC187" s="600"/>
    </row>
    <row r="188" spans="1:29" ht="19.5" customHeight="1" hidden="1" thickBot="1">
      <c r="A188" s="73"/>
      <c r="B188" s="74"/>
      <c r="C188" s="101"/>
      <c r="D188" s="75"/>
      <c r="E188" s="95">
        <v>156</v>
      </c>
      <c r="F188" s="595"/>
      <c r="G188" s="596"/>
      <c r="H188" s="88"/>
      <c r="I188" s="96"/>
      <c r="J188" s="97"/>
      <c r="K188" s="98">
        <f t="shared" si="12"/>
        <v>0</v>
      </c>
      <c r="L188" s="99"/>
      <c r="M188" s="99"/>
      <c r="N188" s="99"/>
      <c r="O188" s="99"/>
      <c r="P188" s="100"/>
      <c r="Q188" s="375">
        <f t="shared" si="13"/>
      </c>
      <c r="R188" s="239">
        <f t="shared" si="14"/>
        <v>0</v>
      </c>
      <c r="S188" s="113"/>
      <c r="T188" s="112"/>
      <c r="U188" s="547"/>
      <c r="V188" s="547"/>
      <c r="W188" s="547"/>
      <c r="X188" s="548"/>
      <c r="Z188" s="600"/>
      <c r="AA188" s="600"/>
      <c r="AB188" s="600"/>
      <c r="AC188" s="600"/>
    </row>
    <row r="189" spans="1:29" ht="19.5" customHeight="1" hidden="1" thickBot="1">
      <c r="A189" s="73"/>
      <c r="B189" s="74"/>
      <c r="C189" s="101"/>
      <c r="D189" s="75"/>
      <c r="E189" s="95">
        <v>157</v>
      </c>
      <c r="F189" s="595"/>
      <c r="G189" s="596"/>
      <c r="H189" s="88"/>
      <c r="I189" s="96"/>
      <c r="J189" s="97"/>
      <c r="K189" s="98">
        <f t="shared" si="12"/>
        <v>0</v>
      </c>
      <c r="L189" s="99"/>
      <c r="M189" s="99"/>
      <c r="N189" s="99"/>
      <c r="O189" s="99"/>
      <c r="P189" s="100"/>
      <c r="Q189" s="375">
        <f t="shared" si="13"/>
      </c>
      <c r="R189" s="239">
        <f t="shared" si="14"/>
        <v>0</v>
      </c>
      <c r="S189" s="113"/>
      <c r="T189" s="112"/>
      <c r="U189" s="547"/>
      <c r="V189" s="547"/>
      <c r="W189" s="547"/>
      <c r="X189" s="548"/>
      <c r="Z189" s="600"/>
      <c r="AA189" s="600"/>
      <c r="AB189" s="600"/>
      <c r="AC189" s="600"/>
    </row>
    <row r="190" spans="1:29" ht="19.5" customHeight="1" hidden="1" thickBot="1">
      <c r="A190" s="73"/>
      <c r="B190" s="74"/>
      <c r="C190" s="101"/>
      <c r="D190" s="75"/>
      <c r="E190" s="95">
        <v>158</v>
      </c>
      <c r="F190" s="595"/>
      <c r="G190" s="596"/>
      <c r="H190" s="88"/>
      <c r="I190" s="96"/>
      <c r="J190" s="97"/>
      <c r="K190" s="98">
        <f t="shared" si="12"/>
        <v>0</v>
      </c>
      <c r="L190" s="99"/>
      <c r="M190" s="99"/>
      <c r="N190" s="99"/>
      <c r="O190" s="99"/>
      <c r="P190" s="100"/>
      <c r="Q190" s="375">
        <f t="shared" si="13"/>
      </c>
      <c r="R190" s="239">
        <f t="shared" si="14"/>
        <v>0</v>
      </c>
      <c r="S190" s="113"/>
      <c r="T190" s="112"/>
      <c r="U190" s="547"/>
      <c r="V190" s="547"/>
      <c r="W190" s="547"/>
      <c r="X190" s="548"/>
      <c r="Z190" s="600"/>
      <c r="AA190" s="600"/>
      <c r="AB190" s="600"/>
      <c r="AC190" s="600"/>
    </row>
    <row r="191" spans="1:29" ht="19.5" customHeight="1" hidden="1" thickBot="1">
      <c r="A191" s="73"/>
      <c r="B191" s="74"/>
      <c r="C191" s="101"/>
      <c r="D191" s="75"/>
      <c r="E191" s="95">
        <v>159</v>
      </c>
      <c r="F191" s="595"/>
      <c r="G191" s="596"/>
      <c r="H191" s="88"/>
      <c r="I191" s="96"/>
      <c r="J191" s="97"/>
      <c r="K191" s="98">
        <f t="shared" si="12"/>
        <v>0</v>
      </c>
      <c r="L191" s="99"/>
      <c r="M191" s="99"/>
      <c r="N191" s="99"/>
      <c r="O191" s="99"/>
      <c r="P191" s="100"/>
      <c r="Q191" s="375">
        <f t="shared" si="13"/>
      </c>
      <c r="R191" s="239">
        <f t="shared" si="14"/>
        <v>0</v>
      </c>
      <c r="S191" s="113"/>
      <c r="T191" s="112"/>
      <c r="U191" s="547"/>
      <c r="V191" s="547"/>
      <c r="W191" s="547"/>
      <c r="X191" s="548"/>
      <c r="Z191" s="600"/>
      <c r="AA191" s="600"/>
      <c r="AB191" s="600"/>
      <c r="AC191" s="600"/>
    </row>
    <row r="192" spans="1:29" ht="19.5" customHeight="1" hidden="1" thickBot="1">
      <c r="A192" s="73"/>
      <c r="B192" s="74"/>
      <c r="C192" s="101"/>
      <c r="D192" s="75"/>
      <c r="E192" s="95">
        <v>160</v>
      </c>
      <c r="F192" s="595"/>
      <c r="G192" s="596"/>
      <c r="H192" s="88"/>
      <c r="I192" s="96"/>
      <c r="J192" s="97"/>
      <c r="K192" s="98">
        <f t="shared" si="12"/>
        <v>0</v>
      </c>
      <c r="L192" s="99"/>
      <c r="M192" s="99"/>
      <c r="N192" s="99"/>
      <c r="O192" s="99"/>
      <c r="P192" s="100"/>
      <c r="Q192" s="375">
        <f t="shared" si="13"/>
      </c>
      <c r="R192" s="239">
        <f t="shared" si="14"/>
        <v>0</v>
      </c>
      <c r="S192" s="113"/>
      <c r="T192" s="112"/>
      <c r="U192" s="547"/>
      <c r="V192" s="547"/>
      <c r="W192" s="547"/>
      <c r="X192" s="548"/>
      <c r="Z192" s="600"/>
      <c r="AA192" s="600"/>
      <c r="AB192" s="600"/>
      <c r="AC192" s="600"/>
    </row>
    <row r="193" spans="1:29" ht="19.5" customHeight="1" hidden="1" thickBot="1">
      <c r="A193" s="73"/>
      <c r="B193" s="74"/>
      <c r="C193" s="101"/>
      <c r="D193" s="75"/>
      <c r="E193" s="95">
        <v>161</v>
      </c>
      <c r="F193" s="595"/>
      <c r="G193" s="596"/>
      <c r="H193" s="88"/>
      <c r="I193" s="96"/>
      <c r="J193" s="97"/>
      <c r="K193" s="98">
        <f t="shared" si="12"/>
        <v>0</v>
      </c>
      <c r="L193" s="99"/>
      <c r="M193" s="99"/>
      <c r="N193" s="99"/>
      <c r="O193" s="99"/>
      <c r="P193" s="100"/>
      <c r="Q193" s="375">
        <f t="shared" si="13"/>
      </c>
      <c r="R193" s="239">
        <f t="shared" si="14"/>
        <v>0</v>
      </c>
      <c r="S193" s="113"/>
      <c r="T193" s="112"/>
      <c r="U193" s="547"/>
      <c r="V193" s="547"/>
      <c r="W193" s="547"/>
      <c r="X193" s="548"/>
      <c r="Z193" s="600"/>
      <c r="AA193" s="600"/>
      <c r="AB193" s="600"/>
      <c r="AC193" s="600"/>
    </row>
    <row r="194" spans="1:29" ht="19.5" customHeight="1" hidden="1" thickBot="1">
      <c r="A194" s="73"/>
      <c r="B194" s="74"/>
      <c r="C194" s="101"/>
      <c r="D194" s="75"/>
      <c r="E194" s="95">
        <v>162</v>
      </c>
      <c r="F194" s="595"/>
      <c r="G194" s="596"/>
      <c r="H194" s="88"/>
      <c r="I194" s="96"/>
      <c r="J194" s="97"/>
      <c r="K194" s="98">
        <f t="shared" si="12"/>
        <v>0</v>
      </c>
      <c r="L194" s="99"/>
      <c r="M194" s="99"/>
      <c r="N194" s="99"/>
      <c r="O194" s="99"/>
      <c r="P194" s="100"/>
      <c r="Q194" s="375">
        <f t="shared" si="13"/>
      </c>
      <c r="R194" s="239">
        <f t="shared" si="14"/>
        <v>0</v>
      </c>
      <c r="S194" s="113"/>
      <c r="T194" s="112"/>
      <c r="U194" s="547"/>
      <c r="V194" s="547"/>
      <c r="W194" s="547"/>
      <c r="X194" s="548"/>
      <c r="Z194" s="600"/>
      <c r="AA194" s="600"/>
      <c r="AB194" s="600"/>
      <c r="AC194" s="600"/>
    </row>
    <row r="195" spans="1:29" ht="19.5" customHeight="1" hidden="1" thickBot="1">
      <c r="A195" s="73"/>
      <c r="B195" s="74"/>
      <c r="C195" s="101"/>
      <c r="D195" s="75"/>
      <c r="E195" s="95">
        <v>163</v>
      </c>
      <c r="F195" s="595"/>
      <c r="G195" s="596"/>
      <c r="H195" s="88"/>
      <c r="I195" s="96"/>
      <c r="J195" s="97"/>
      <c r="K195" s="98">
        <f t="shared" si="12"/>
        <v>0</v>
      </c>
      <c r="L195" s="99"/>
      <c r="M195" s="99"/>
      <c r="N195" s="99"/>
      <c r="O195" s="99"/>
      <c r="P195" s="100"/>
      <c r="Q195" s="375">
        <f t="shared" si="13"/>
      </c>
      <c r="R195" s="239">
        <f t="shared" si="14"/>
        <v>0</v>
      </c>
      <c r="S195" s="113"/>
      <c r="T195" s="112"/>
      <c r="U195" s="547"/>
      <c r="V195" s="547"/>
      <c r="W195" s="547"/>
      <c r="X195" s="548"/>
      <c r="Z195" s="600"/>
      <c r="AA195" s="600"/>
      <c r="AB195" s="600"/>
      <c r="AC195" s="600"/>
    </row>
    <row r="196" spans="1:29" ht="19.5" customHeight="1" hidden="1" thickBot="1">
      <c r="A196" s="73"/>
      <c r="B196" s="74"/>
      <c r="C196" s="101"/>
      <c r="D196" s="75"/>
      <c r="E196" s="95">
        <v>164</v>
      </c>
      <c r="F196" s="595"/>
      <c r="G196" s="596"/>
      <c r="H196" s="88"/>
      <c r="I196" s="96"/>
      <c r="J196" s="97"/>
      <c r="K196" s="98">
        <f t="shared" si="12"/>
        <v>0</v>
      </c>
      <c r="L196" s="99"/>
      <c r="M196" s="99"/>
      <c r="N196" s="99"/>
      <c r="O196" s="99"/>
      <c r="P196" s="100"/>
      <c r="Q196" s="375">
        <f t="shared" si="13"/>
      </c>
      <c r="R196" s="239">
        <f t="shared" si="14"/>
        <v>0</v>
      </c>
      <c r="S196" s="113"/>
      <c r="T196" s="112"/>
      <c r="U196" s="547"/>
      <c r="V196" s="547"/>
      <c r="W196" s="547"/>
      <c r="X196" s="548"/>
      <c r="Z196" s="600"/>
      <c r="AA196" s="600"/>
      <c r="AB196" s="600"/>
      <c r="AC196" s="600"/>
    </row>
    <row r="197" spans="1:29" ht="19.5" customHeight="1" hidden="1" thickBot="1">
      <c r="A197" s="73"/>
      <c r="B197" s="74"/>
      <c r="C197" s="101"/>
      <c r="D197" s="75"/>
      <c r="E197" s="95">
        <v>165</v>
      </c>
      <c r="F197" s="595"/>
      <c r="G197" s="596"/>
      <c r="H197" s="88"/>
      <c r="I197" s="96"/>
      <c r="J197" s="97"/>
      <c r="K197" s="98">
        <f t="shared" si="12"/>
        <v>0</v>
      </c>
      <c r="L197" s="99"/>
      <c r="M197" s="99"/>
      <c r="N197" s="99"/>
      <c r="O197" s="99"/>
      <c r="P197" s="100"/>
      <c r="Q197" s="375">
        <f t="shared" si="13"/>
      </c>
      <c r="R197" s="239">
        <f t="shared" si="14"/>
        <v>0</v>
      </c>
      <c r="S197" s="113"/>
      <c r="T197" s="112"/>
      <c r="U197" s="547"/>
      <c r="V197" s="547"/>
      <c r="W197" s="547"/>
      <c r="X197" s="548"/>
      <c r="Z197" s="600"/>
      <c r="AA197" s="600"/>
      <c r="AB197" s="600"/>
      <c r="AC197" s="600"/>
    </row>
    <row r="198" spans="1:29" ht="19.5" customHeight="1" hidden="1" thickBot="1">
      <c r="A198" s="73"/>
      <c r="B198" s="74"/>
      <c r="C198" s="101"/>
      <c r="D198" s="75"/>
      <c r="E198" s="95">
        <v>166</v>
      </c>
      <c r="F198" s="595"/>
      <c r="G198" s="596"/>
      <c r="H198" s="88"/>
      <c r="I198" s="96"/>
      <c r="J198" s="97"/>
      <c r="K198" s="98">
        <f t="shared" si="12"/>
        <v>0</v>
      </c>
      <c r="L198" s="99"/>
      <c r="M198" s="99"/>
      <c r="N198" s="99"/>
      <c r="O198" s="99"/>
      <c r="P198" s="100"/>
      <c r="Q198" s="375">
        <f t="shared" si="13"/>
      </c>
      <c r="R198" s="239">
        <f t="shared" si="14"/>
        <v>0</v>
      </c>
      <c r="S198" s="113"/>
      <c r="T198" s="112"/>
      <c r="U198" s="547"/>
      <c r="V198" s="547"/>
      <c r="W198" s="547"/>
      <c r="X198" s="548"/>
      <c r="Z198" s="600"/>
      <c r="AA198" s="600"/>
      <c r="AB198" s="600"/>
      <c r="AC198" s="600"/>
    </row>
    <row r="199" spans="1:29" ht="19.5" customHeight="1" hidden="1" thickBot="1">
      <c r="A199" s="73"/>
      <c r="B199" s="74"/>
      <c r="C199" s="101"/>
      <c r="D199" s="75"/>
      <c r="E199" s="95">
        <v>167</v>
      </c>
      <c r="F199" s="595"/>
      <c r="G199" s="596"/>
      <c r="H199" s="88"/>
      <c r="I199" s="96"/>
      <c r="J199" s="97"/>
      <c r="K199" s="98">
        <f t="shared" si="12"/>
        <v>0</v>
      </c>
      <c r="L199" s="99"/>
      <c r="M199" s="99"/>
      <c r="N199" s="99"/>
      <c r="O199" s="99"/>
      <c r="P199" s="100"/>
      <c r="Q199" s="375">
        <f t="shared" si="13"/>
      </c>
      <c r="R199" s="239">
        <f t="shared" si="14"/>
        <v>0</v>
      </c>
      <c r="S199" s="113"/>
      <c r="T199" s="112"/>
      <c r="U199" s="547"/>
      <c r="V199" s="547"/>
      <c r="W199" s="547"/>
      <c r="X199" s="548"/>
      <c r="Z199" s="600"/>
      <c r="AA199" s="600"/>
      <c r="AB199" s="600"/>
      <c r="AC199" s="600"/>
    </row>
    <row r="200" spans="1:29" ht="19.5" customHeight="1" hidden="1" thickBot="1">
      <c r="A200" s="73"/>
      <c r="B200" s="74"/>
      <c r="C200" s="101"/>
      <c r="D200" s="75"/>
      <c r="E200" s="95">
        <v>168</v>
      </c>
      <c r="F200" s="595"/>
      <c r="G200" s="596"/>
      <c r="H200" s="88"/>
      <c r="I200" s="96"/>
      <c r="J200" s="97"/>
      <c r="K200" s="98">
        <f t="shared" si="12"/>
        <v>0</v>
      </c>
      <c r="L200" s="99"/>
      <c r="M200" s="99"/>
      <c r="N200" s="99"/>
      <c r="O200" s="99"/>
      <c r="P200" s="100"/>
      <c r="Q200" s="375">
        <f t="shared" si="13"/>
      </c>
      <c r="R200" s="239">
        <f t="shared" si="14"/>
        <v>0</v>
      </c>
      <c r="S200" s="113"/>
      <c r="T200" s="112"/>
      <c r="U200" s="547"/>
      <c r="V200" s="547"/>
      <c r="W200" s="547"/>
      <c r="X200" s="548"/>
      <c r="Z200" s="600"/>
      <c r="AA200" s="600"/>
      <c r="AB200" s="600"/>
      <c r="AC200" s="600"/>
    </row>
    <row r="201" spans="1:29" ht="19.5" customHeight="1" hidden="1" thickBot="1">
      <c r="A201" s="73"/>
      <c r="B201" s="74"/>
      <c r="C201" s="101"/>
      <c r="D201" s="75"/>
      <c r="E201" s="95">
        <v>169</v>
      </c>
      <c r="F201" s="595"/>
      <c r="G201" s="596"/>
      <c r="H201" s="88"/>
      <c r="I201" s="96"/>
      <c r="J201" s="97"/>
      <c r="K201" s="98">
        <f t="shared" si="12"/>
        <v>0</v>
      </c>
      <c r="L201" s="99"/>
      <c r="M201" s="99"/>
      <c r="N201" s="99"/>
      <c r="O201" s="99"/>
      <c r="P201" s="100"/>
      <c r="Q201" s="375">
        <f t="shared" si="13"/>
      </c>
      <c r="R201" s="239">
        <f t="shared" si="14"/>
        <v>0</v>
      </c>
      <c r="S201" s="113"/>
      <c r="T201" s="112"/>
      <c r="U201" s="547"/>
      <c r="V201" s="547"/>
      <c r="W201" s="547"/>
      <c r="X201" s="548"/>
      <c r="Z201" s="600"/>
      <c r="AA201" s="600"/>
      <c r="AB201" s="600"/>
      <c r="AC201" s="600"/>
    </row>
    <row r="202" spans="1:29" ht="19.5" customHeight="1" hidden="1" thickBot="1">
      <c r="A202" s="73"/>
      <c r="B202" s="74"/>
      <c r="C202" s="101"/>
      <c r="D202" s="75"/>
      <c r="E202" s="95">
        <v>170</v>
      </c>
      <c r="F202" s="595"/>
      <c r="G202" s="596"/>
      <c r="H202" s="88"/>
      <c r="I202" s="96"/>
      <c r="J202" s="97"/>
      <c r="K202" s="98">
        <f t="shared" si="12"/>
        <v>0</v>
      </c>
      <c r="L202" s="99"/>
      <c r="M202" s="99"/>
      <c r="N202" s="99"/>
      <c r="O202" s="99"/>
      <c r="P202" s="100"/>
      <c r="Q202" s="375">
        <f t="shared" si="13"/>
      </c>
      <c r="R202" s="239">
        <f t="shared" si="14"/>
        <v>0</v>
      </c>
      <c r="S202" s="113"/>
      <c r="T202" s="112"/>
      <c r="U202" s="547"/>
      <c r="V202" s="547"/>
      <c r="W202" s="547"/>
      <c r="X202" s="548"/>
      <c r="Z202" s="600"/>
      <c r="AA202" s="600"/>
      <c r="AB202" s="600"/>
      <c r="AC202" s="600"/>
    </row>
    <row r="203" spans="1:29" ht="19.5" customHeight="1" hidden="1" thickBot="1">
      <c r="A203" s="73"/>
      <c r="B203" s="74"/>
      <c r="C203" s="101"/>
      <c r="D203" s="75"/>
      <c r="E203" s="95">
        <v>171</v>
      </c>
      <c r="F203" s="595"/>
      <c r="G203" s="596"/>
      <c r="H203" s="88"/>
      <c r="I203" s="96"/>
      <c r="J203" s="97"/>
      <c r="K203" s="98">
        <f t="shared" si="12"/>
        <v>0</v>
      </c>
      <c r="L203" s="99"/>
      <c r="M203" s="99"/>
      <c r="N203" s="99"/>
      <c r="O203" s="99"/>
      <c r="P203" s="100"/>
      <c r="Q203" s="375">
        <f t="shared" si="13"/>
      </c>
      <c r="R203" s="239">
        <f t="shared" si="14"/>
        <v>0</v>
      </c>
      <c r="S203" s="113"/>
      <c r="T203" s="112"/>
      <c r="U203" s="547"/>
      <c r="V203" s="547"/>
      <c r="W203" s="547"/>
      <c r="X203" s="548"/>
      <c r="Z203" s="600"/>
      <c r="AA203" s="600"/>
      <c r="AB203" s="600"/>
      <c r="AC203" s="600"/>
    </row>
    <row r="204" spans="1:29" ht="19.5" customHeight="1" hidden="1" thickBot="1">
      <c r="A204" s="73"/>
      <c r="B204" s="74"/>
      <c r="C204" s="101"/>
      <c r="D204" s="75"/>
      <c r="E204" s="95">
        <v>172</v>
      </c>
      <c r="F204" s="595"/>
      <c r="G204" s="596"/>
      <c r="H204" s="88"/>
      <c r="I204" s="96"/>
      <c r="J204" s="97"/>
      <c r="K204" s="98">
        <f t="shared" si="12"/>
        <v>0</v>
      </c>
      <c r="L204" s="99"/>
      <c r="M204" s="99"/>
      <c r="N204" s="99"/>
      <c r="O204" s="99"/>
      <c r="P204" s="100"/>
      <c r="Q204" s="375">
        <f t="shared" si="13"/>
      </c>
      <c r="R204" s="239">
        <f t="shared" si="14"/>
        <v>0</v>
      </c>
      <c r="S204" s="113"/>
      <c r="T204" s="112"/>
      <c r="U204" s="547"/>
      <c r="V204" s="547"/>
      <c r="W204" s="547"/>
      <c r="X204" s="548"/>
      <c r="Z204" s="600"/>
      <c r="AA204" s="600"/>
      <c r="AB204" s="600"/>
      <c r="AC204" s="600"/>
    </row>
    <row r="205" spans="1:29" ht="19.5" customHeight="1" hidden="1" thickBot="1">
      <c r="A205" s="73"/>
      <c r="B205" s="74"/>
      <c r="C205" s="101"/>
      <c r="D205" s="75"/>
      <c r="E205" s="95">
        <v>173</v>
      </c>
      <c r="F205" s="595"/>
      <c r="G205" s="596"/>
      <c r="H205" s="88"/>
      <c r="I205" s="96"/>
      <c r="J205" s="97"/>
      <c r="K205" s="98">
        <f t="shared" si="12"/>
        <v>0</v>
      </c>
      <c r="L205" s="99"/>
      <c r="M205" s="99"/>
      <c r="N205" s="99"/>
      <c r="O205" s="99"/>
      <c r="P205" s="100"/>
      <c r="Q205" s="375">
        <f t="shared" si="13"/>
      </c>
      <c r="R205" s="239">
        <f t="shared" si="14"/>
        <v>0</v>
      </c>
      <c r="S205" s="113"/>
      <c r="T205" s="112"/>
      <c r="U205" s="547"/>
      <c r="V205" s="547"/>
      <c r="W205" s="547"/>
      <c r="X205" s="548"/>
      <c r="Z205" s="600"/>
      <c r="AA205" s="600"/>
      <c r="AB205" s="600"/>
      <c r="AC205" s="600"/>
    </row>
    <row r="206" spans="1:29" ht="19.5" customHeight="1" hidden="1" thickBot="1">
      <c r="A206" s="73"/>
      <c r="B206" s="74"/>
      <c r="C206" s="101"/>
      <c r="D206" s="75"/>
      <c r="E206" s="95">
        <v>174</v>
      </c>
      <c r="F206" s="595"/>
      <c r="G206" s="596"/>
      <c r="H206" s="88"/>
      <c r="I206" s="96"/>
      <c r="J206" s="97"/>
      <c r="K206" s="98">
        <f t="shared" si="12"/>
        <v>0</v>
      </c>
      <c r="L206" s="99"/>
      <c r="M206" s="99"/>
      <c r="N206" s="99"/>
      <c r="O206" s="99"/>
      <c r="P206" s="100"/>
      <c r="Q206" s="375">
        <f t="shared" si="13"/>
      </c>
      <c r="R206" s="239">
        <f t="shared" si="14"/>
        <v>0</v>
      </c>
      <c r="S206" s="113"/>
      <c r="T206" s="112"/>
      <c r="U206" s="547"/>
      <c r="V206" s="547"/>
      <c r="W206" s="547"/>
      <c r="X206" s="548"/>
      <c r="Z206" s="600"/>
      <c r="AA206" s="600"/>
      <c r="AB206" s="600"/>
      <c r="AC206" s="600"/>
    </row>
    <row r="207" spans="1:29" ht="19.5" customHeight="1" thickBot="1">
      <c r="A207" s="73"/>
      <c r="B207" s="74"/>
      <c r="C207" s="101"/>
      <c r="D207" s="75"/>
      <c r="E207" s="95">
        <v>175</v>
      </c>
      <c r="F207" s="595"/>
      <c r="G207" s="596"/>
      <c r="H207" s="88"/>
      <c r="I207" s="96"/>
      <c r="J207" s="97"/>
      <c r="K207" s="98">
        <f t="shared" si="12"/>
        <v>0</v>
      </c>
      <c r="L207" s="99"/>
      <c r="M207" s="99"/>
      <c r="N207" s="99"/>
      <c r="O207" s="99"/>
      <c r="P207" s="100"/>
      <c r="Q207" s="375">
        <f t="shared" si="13"/>
      </c>
      <c r="R207" s="239">
        <f t="shared" si="14"/>
        <v>0</v>
      </c>
      <c r="T207" s="112"/>
      <c r="U207" s="547"/>
      <c r="V207" s="547"/>
      <c r="W207" s="547"/>
      <c r="X207" s="548"/>
      <c r="Z207" s="600"/>
      <c r="AA207" s="600"/>
      <c r="AB207" s="600"/>
      <c r="AC207" s="600"/>
    </row>
    <row r="208" spans="1:29" ht="19.5" customHeight="1" thickBot="1">
      <c r="A208" s="73"/>
      <c r="B208" s="74"/>
      <c r="C208" s="101"/>
      <c r="D208" s="75"/>
      <c r="E208" s="95">
        <v>176</v>
      </c>
      <c r="F208" s="595"/>
      <c r="G208" s="596"/>
      <c r="H208" s="88"/>
      <c r="I208" s="96"/>
      <c r="J208" s="97"/>
      <c r="K208" s="98">
        <f t="shared" si="12"/>
        <v>0</v>
      </c>
      <c r="L208" s="99"/>
      <c r="M208" s="99"/>
      <c r="N208" s="99"/>
      <c r="O208" s="99"/>
      <c r="P208" s="100"/>
      <c r="Q208" s="375">
        <f t="shared" si="13"/>
      </c>
      <c r="R208" s="239">
        <f t="shared" si="14"/>
        <v>0</v>
      </c>
      <c r="T208" s="112"/>
      <c r="U208" s="547"/>
      <c r="V208" s="547"/>
      <c r="W208" s="547"/>
      <c r="X208" s="548"/>
      <c r="Z208" s="600"/>
      <c r="AA208" s="600"/>
      <c r="AB208" s="600"/>
      <c r="AC208" s="600"/>
    </row>
    <row r="209" spans="1:29" ht="19.5" customHeight="1" thickBot="1">
      <c r="A209" s="73"/>
      <c r="B209" s="74"/>
      <c r="C209" s="101"/>
      <c r="D209" s="75"/>
      <c r="E209" s="95">
        <v>177</v>
      </c>
      <c r="F209" s="595"/>
      <c r="G209" s="596"/>
      <c r="H209" s="88"/>
      <c r="I209" s="96"/>
      <c r="J209" s="97"/>
      <c r="K209" s="98">
        <f t="shared" si="12"/>
        <v>0</v>
      </c>
      <c r="L209" s="99"/>
      <c r="M209" s="99"/>
      <c r="N209" s="99"/>
      <c r="O209" s="99"/>
      <c r="P209" s="100"/>
      <c r="Q209" s="375">
        <f t="shared" si="13"/>
      </c>
      <c r="R209" s="239">
        <f t="shared" si="14"/>
        <v>0</v>
      </c>
      <c r="T209" s="112"/>
      <c r="U209" s="547"/>
      <c r="V209" s="547"/>
      <c r="W209" s="547"/>
      <c r="X209" s="548"/>
      <c r="Z209" s="600"/>
      <c r="AA209" s="600"/>
      <c r="AB209" s="600"/>
      <c r="AC209" s="600"/>
    </row>
    <row r="210" spans="1:29" ht="18.75" thickBot="1">
      <c r="A210" s="73"/>
      <c r="B210" s="74"/>
      <c r="C210" s="101"/>
      <c r="D210" s="75"/>
      <c r="E210" s="95">
        <v>178</v>
      </c>
      <c r="F210" s="595"/>
      <c r="G210" s="596"/>
      <c r="H210" s="88"/>
      <c r="I210" s="96"/>
      <c r="J210" s="97"/>
      <c r="K210" s="98">
        <f t="shared" si="12"/>
        <v>0</v>
      </c>
      <c r="L210" s="99"/>
      <c r="M210" s="99"/>
      <c r="N210" s="99"/>
      <c r="O210" s="99"/>
      <c r="P210" s="100"/>
      <c r="Q210" s="375">
        <f t="shared" si="13"/>
      </c>
      <c r="R210" s="239">
        <f t="shared" si="14"/>
        <v>0</v>
      </c>
      <c r="T210" s="112"/>
      <c r="U210" s="547"/>
      <c r="V210" s="547"/>
      <c r="W210" s="547"/>
      <c r="X210" s="548"/>
      <c r="Z210" s="600"/>
      <c r="AA210" s="600"/>
      <c r="AB210" s="600"/>
      <c r="AC210" s="600"/>
    </row>
    <row r="211" spans="1:29" ht="18.75" customHeight="1" thickBot="1">
      <c r="A211" s="73"/>
      <c r="B211" s="74"/>
      <c r="C211" s="101"/>
      <c r="D211" s="75"/>
      <c r="E211" s="95">
        <v>179</v>
      </c>
      <c r="F211" s="595"/>
      <c r="G211" s="596"/>
      <c r="H211" s="88"/>
      <c r="I211" s="96"/>
      <c r="J211" s="97"/>
      <c r="K211" s="98">
        <f t="shared" si="12"/>
        <v>0</v>
      </c>
      <c r="L211" s="99"/>
      <c r="M211" s="99"/>
      <c r="N211" s="99"/>
      <c r="O211" s="99"/>
      <c r="P211" s="100"/>
      <c r="Q211" s="375">
        <f t="shared" si="13"/>
      </c>
      <c r="R211" s="239">
        <f t="shared" si="14"/>
        <v>0</v>
      </c>
      <c r="T211" s="112"/>
      <c r="U211" s="547"/>
      <c r="V211" s="547"/>
      <c r="W211" s="547"/>
      <c r="X211" s="548"/>
      <c r="Z211" s="600"/>
      <c r="AA211" s="600"/>
      <c r="AB211" s="600"/>
      <c r="AC211" s="600"/>
    </row>
    <row r="212" spans="1:29" ht="18.75" thickBot="1">
      <c r="A212" s="73"/>
      <c r="B212" s="74"/>
      <c r="C212" s="101"/>
      <c r="D212" s="75"/>
      <c r="E212" s="95">
        <v>180</v>
      </c>
      <c r="F212" s="595"/>
      <c r="G212" s="596"/>
      <c r="H212" s="88"/>
      <c r="I212" s="96"/>
      <c r="J212" s="97"/>
      <c r="K212" s="98">
        <f t="shared" si="12"/>
        <v>0</v>
      </c>
      <c r="L212" s="99"/>
      <c r="M212" s="99"/>
      <c r="N212" s="99"/>
      <c r="O212" s="99"/>
      <c r="P212" s="100"/>
      <c r="Q212" s="375">
        <f t="shared" si="13"/>
      </c>
      <c r="R212" s="239">
        <f t="shared" si="14"/>
        <v>0</v>
      </c>
      <c r="T212" s="112"/>
      <c r="U212" s="547"/>
      <c r="V212" s="547"/>
      <c r="W212" s="547"/>
      <c r="X212" s="548"/>
      <c r="Z212" s="600"/>
      <c r="AA212" s="600"/>
      <c r="AB212" s="600"/>
      <c r="AC212" s="600"/>
    </row>
    <row r="213" spans="1:29" ht="18.75" thickBot="1">
      <c r="A213" s="73"/>
      <c r="B213" s="74"/>
      <c r="C213" s="101"/>
      <c r="D213" s="75"/>
      <c r="E213" s="95">
        <v>181</v>
      </c>
      <c r="F213" s="595"/>
      <c r="G213" s="596"/>
      <c r="H213" s="88"/>
      <c r="I213" s="96"/>
      <c r="J213" s="97"/>
      <c r="K213" s="98">
        <f t="shared" si="12"/>
        <v>0</v>
      </c>
      <c r="L213" s="99"/>
      <c r="M213" s="99"/>
      <c r="N213" s="99"/>
      <c r="O213" s="99"/>
      <c r="P213" s="100"/>
      <c r="Q213" s="375">
        <f t="shared" si="13"/>
      </c>
      <c r="R213" s="239">
        <f t="shared" si="14"/>
        <v>0</v>
      </c>
      <c r="T213" s="115"/>
      <c r="U213" s="550"/>
      <c r="V213" s="550"/>
      <c r="W213" s="550"/>
      <c r="X213" s="551"/>
      <c r="Z213" s="600"/>
      <c r="AA213" s="600"/>
      <c r="AB213" s="600"/>
      <c r="AC213" s="600"/>
    </row>
    <row r="214" spans="1:29" s="38" customFormat="1" ht="20.25" customHeight="1" thickBot="1">
      <c r="A214" s="116"/>
      <c r="B214" s="74"/>
      <c r="C214" s="101"/>
      <c r="D214" s="116"/>
      <c r="E214" s="95">
        <v>182</v>
      </c>
      <c r="F214" s="595"/>
      <c r="G214" s="596"/>
      <c r="H214" s="88"/>
      <c r="I214" s="96"/>
      <c r="J214" s="97"/>
      <c r="K214" s="98">
        <f t="shared" si="12"/>
        <v>0</v>
      </c>
      <c r="L214" s="99"/>
      <c r="M214" s="99"/>
      <c r="N214" s="99"/>
      <c r="O214" s="99"/>
      <c r="P214" s="100"/>
      <c r="Q214" s="375">
        <f t="shared" si="13"/>
      </c>
      <c r="R214" s="239">
        <f t="shared" si="14"/>
        <v>0</v>
      </c>
      <c r="S214" s="117"/>
      <c r="Z214" s="600"/>
      <c r="AA214" s="600"/>
      <c r="AB214" s="600"/>
      <c r="AC214" s="600"/>
    </row>
    <row r="215" spans="1:29" s="38" customFormat="1" ht="20.25" customHeight="1" thickBot="1">
      <c r="A215" s="116"/>
      <c r="B215" s="74"/>
      <c r="C215" s="101"/>
      <c r="D215" s="116"/>
      <c r="E215" s="95">
        <v>183</v>
      </c>
      <c r="F215" s="595"/>
      <c r="G215" s="596"/>
      <c r="H215" s="88"/>
      <c r="I215" s="96"/>
      <c r="J215" s="97"/>
      <c r="K215" s="98">
        <f t="shared" si="12"/>
        <v>0</v>
      </c>
      <c r="L215" s="99"/>
      <c r="M215" s="99"/>
      <c r="N215" s="99"/>
      <c r="O215" s="99"/>
      <c r="P215" s="100"/>
      <c r="Q215" s="375">
        <f t="shared" si="13"/>
      </c>
      <c r="R215" s="239">
        <f t="shared" si="14"/>
        <v>0</v>
      </c>
      <c r="Z215" s="600"/>
      <c r="AA215" s="600"/>
      <c r="AB215" s="600"/>
      <c r="AC215" s="600"/>
    </row>
    <row r="216" spans="1:29" s="38" customFormat="1" ht="20.25" customHeight="1" thickBot="1">
      <c r="A216" s="116"/>
      <c r="B216" s="74"/>
      <c r="C216" s="101"/>
      <c r="D216" s="116"/>
      <c r="E216" s="95">
        <v>184</v>
      </c>
      <c r="F216" s="595"/>
      <c r="G216" s="596"/>
      <c r="H216" s="88"/>
      <c r="I216" s="96"/>
      <c r="J216" s="97"/>
      <c r="K216" s="98">
        <f t="shared" si="12"/>
        <v>0</v>
      </c>
      <c r="L216" s="99"/>
      <c r="M216" s="99"/>
      <c r="N216" s="99"/>
      <c r="O216" s="99"/>
      <c r="P216" s="100"/>
      <c r="Q216" s="375">
        <f t="shared" si="13"/>
      </c>
      <c r="R216" s="239">
        <f t="shared" si="14"/>
        <v>0</v>
      </c>
      <c r="T216" s="610" t="s">
        <v>372</v>
      </c>
      <c r="U216" s="610"/>
      <c r="V216" s="610"/>
      <c r="W216" s="610"/>
      <c r="X216" s="610"/>
      <c r="Z216" s="600"/>
      <c r="AA216" s="600"/>
      <c r="AB216" s="600"/>
      <c r="AC216" s="600"/>
    </row>
    <row r="217" spans="1:29" s="38" customFormat="1" ht="20.25" customHeight="1" thickBot="1">
      <c r="A217" s="116"/>
      <c r="B217" s="74"/>
      <c r="C217" s="101"/>
      <c r="D217" s="116"/>
      <c r="E217" s="95">
        <v>185</v>
      </c>
      <c r="F217" s="595"/>
      <c r="G217" s="596"/>
      <c r="H217" s="88"/>
      <c r="I217" s="96"/>
      <c r="J217" s="97"/>
      <c r="K217" s="98">
        <f t="shared" si="12"/>
        <v>0</v>
      </c>
      <c r="L217" s="99"/>
      <c r="M217" s="99"/>
      <c r="N217" s="99"/>
      <c r="O217" s="99"/>
      <c r="P217" s="100"/>
      <c r="Q217" s="375">
        <f t="shared" si="13"/>
      </c>
      <c r="R217" s="239">
        <f t="shared" si="14"/>
        <v>0</v>
      </c>
      <c r="T217" s="610"/>
      <c r="U217" s="610"/>
      <c r="V217" s="610"/>
      <c r="W217" s="610"/>
      <c r="X217" s="610"/>
      <c r="Z217" s="600"/>
      <c r="AA217" s="600"/>
      <c r="AB217" s="600"/>
      <c r="AC217" s="600"/>
    </row>
    <row r="218" spans="1:29" s="38" customFormat="1" ht="20.25" customHeight="1" thickBot="1">
      <c r="A218" s="116"/>
      <c r="B218" s="74"/>
      <c r="C218" s="101"/>
      <c r="D218" s="116"/>
      <c r="E218" s="95">
        <v>186</v>
      </c>
      <c r="F218" s="595"/>
      <c r="G218" s="596"/>
      <c r="H218" s="88"/>
      <c r="I218" s="96"/>
      <c r="J218" s="97"/>
      <c r="K218" s="98">
        <f t="shared" si="12"/>
        <v>0</v>
      </c>
      <c r="L218" s="99"/>
      <c r="M218" s="99"/>
      <c r="N218" s="99"/>
      <c r="O218" s="99"/>
      <c r="P218" s="100"/>
      <c r="Q218" s="375">
        <f t="shared" si="13"/>
      </c>
      <c r="R218" s="239">
        <f t="shared" si="14"/>
        <v>0</v>
      </c>
      <c r="T218" s="610"/>
      <c r="U218" s="610"/>
      <c r="V218" s="610"/>
      <c r="W218" s="610"/>
      <c r="X218" s="610"/>
      <c r="Z218" s="600"/>
      <c r="AA218" s="600"/>
      <c r="AB218" s="600"/>
      <c r="AC218" s="600"/>
    </row>
    <row r="219" spans="1:24" s="38" customFormat="1" ht="20.25" customHeight="1" thickBot="1">
      <c r="A219" s="116"/>
      <c r="B219" s="74"/>
      <c r="C219" s="101"/>
      <c r="D219" s="116"/>
      <c r="E219" s="95">
        <v>187</v>
      </c>
      <c r="F219" s="595"/>
      <c r="G219" s="596"/>
      <c r="H219" s="88"/>
      <c r="I219" s="96"/>
      <c r="J219" s="97"/>
      <c r="K219" s="98">
        <f t="shared" si="12"/>
        <v>0</v>
      </c>
      <c r="L219" s="99"/>
      <c r="M219" s="99"/>
      <c r="N219" s="99"/>
      <c r="O219" s="99"/>
      <c r="P219" s="100"/>
      <c r="Q219" s="375">
        <f t="shared" si="13"/>
      </c>
      <c r="R219" s="239">
        <f t="shared" si="14"/>
        <v>0</v>
      </c>
      <c r="T219" s="610"/>
      <c r="U219" s="610"/>
      <c r="V219" s="610"/>
      <c r="W219" s="610"/>
      <c r="X219" s="610"/>
    </row>
    <row r="220" spans="1:24" s="38" customFormat="1" ht="20.25" customHeight="1" thickBot="1">
      <c r="A220" s="116"/>
      <c r="B220" s="74"/>
      <c r="C220" s="101"/>
      <c r="D220" s="116"/>
      <c r="E220" s="95">
        <v>188</v>
      </c>
      <c r="F220" s="595"/>
      <c r="G220" s="596"/>
      <c r="H220" s="88"/>
      <c r="I220" s="96"/>
      <c r="J220" s="97"/>
      <c r="K220" s="98">
        <f t="shared" si="12"/>
        <v>0</v>
      </c>
      <c r="L220" s="99"/>
      <c r="M220" s="99"/>
      <c r="N220" s="99"/>
      <c r="O220" s="99"/>
      <c r="P220" s="100"/>
      <c r="Q220" s="375">
        <f t="shared" si="13"/>
      </c>
      <c r="R220" s="239">
        <f t="shared" si="14"/>
        <v>0</v>
      </c>
      <c r="T220" s="610"/>
      <c r="U220" s="610"/>
      <c r="V220" s="610"/>
      <c r="W220" s="610"/>
      <c r="X220" s="610"/>
    </row>
    <row r="221" spans="1:24" s="38" customFormat="1" ht="20.25" customHeight="1" thickBot="1">
      <c r="A221" s="116"/>
      <c r="B221" s="74"/>
      <c r="C221" s="101"/>
      <c r="D221" s="116"/>
      <c r="E221" s="95">
        <v>189</v>
      </c>
      <c r="F221" s="595"/>
      <c r="G221" s="596"/>
      <c r="H221" s="88"/>
      <c r="I221" s="96"/>
      <c r="J221" s="97"/>
      <c r="K221" s="98">
        <f t="shared" si="12"/>
        <v>0</v>
      </c>
      <c r="L221" s="99"/>
      <c r="M221" s="99"/>
      <c r="N221" s="99"/>
      <c r="O221" s="99"/>
      <c r="P221" s="100"/>
      <c r="Q221" s="375">
        <f t="shared" si="13"/>
      </c>
      <c r="R221" s="239">
        <f t="shared" si="14"/>
        <v>0</v>
      </c>
      <c r="T221" s="610"/>
      <c r="U221" s="610"/>
      <c r="V221" s="610"/>
      <c r="W221" s="610"/>
      <c r="X221" s="610"/>
    </row>
    <row r="222" spans="1:18" s="38" customFormat="1" ht="20.25" customHeight="1" thickBot="1">
      <c r="A222" s="116"/>
      <c r="B222" s="74"/>
      <c r="C222" s="101"/>
      <c r="D222" s="116"/>
      <c r="E222" s="95">
        <v>190</v>
      </c>
      <c r="F222" s="595"/>
      <c r="G222" s="596"/>
      <c r="H222" s="88"/>
      <c r="I222" s="96"/>
      <c r="J222" s="97"/>
      <c r="K222" s="98">
        <f t="shared" si="12"/>
        <v>0</v>
      </c>
      <c r="L222" s="99"/>
      <c r="M222" s="99"/>
      <c r="N222" s="99"/>
      <c r="O222" s="99"/>
      <c r="P222" s="100"/>
      <c r="Q222" s="375">
        <f t="shared" si="13"/>
      </c>
      <c r="R222" s="239">
        <f t="shared" si="14"/>
        <v>0</v>
      </c>
    </row>
    <row r="223" spans="1:18" ht="20.25" customHeight="1" thickBot="1">
      <c r="A223" s="73"/>
      <c r="B223" s="74"/>
      <c r="C223" s="101"/>
      <c r="D223" s="75"/>
      <c r="E223" s="95">
        <v>191</v>
      </c>
      <c r="F223" s="595"/>
      <c r="G223" s="596"/>
      <c r="H223" s="88"/>
      <c r="I223" s="96"/>
      <c r="J223" s="97"/>
      <c r="K223" s="98">
        <f t="shared" si="12"/>
        <v>0</v>
      </c>
      <c r="L223" s="99"/>
      <c r="M223" s="99"/>
      <c r="N223" s="99"/>
      <c r="O223" s="99"/>
      <c r="P223" s="100"/>
      <c r="Q223" s="375">
        <f t="shared" si="13"/>
      </c>
      <c r="R223" s="239">
        <f t="shared" si="14"/>
        <v>0</v>
      </c>
    </row>
    <row r="224" spans="1:18" ht="18" customHeight="1" thickBot="1">
      <c r="A224" s="73"/>
      <c r="B224" s="118"/>
      <c r="C224" s="101"/>
      <c r="D224" s="119"/>
      <c r="E224" s="95">
        <v>192</v>
      </c>
      <c r="F224" s="595"/>
      <c r="G224" s="596"/>
      <c r="H224" s="88"/>
      <c r="I224" s="96"/>
      <c r="J224" s="97"/>
      <c r="K224" s="98">
        <f t="shared" si="12"/>
        <v>0</v>
      </c>
      <c r="L224" s="99"/>
      <c r="M224" s="99"/>
      <c r="N224" s="99"/>
      <c r="O224" s="99"/>
      <c r="P224" s="100"/>
      <c r="Q224" s="375">
        <f t="shared" si="13"/>
      </c>
      <c r="R224" s="239">
        <f t="shared" si="14"/>
        <v>0</v>
      </c>
    </row>
    <row r="225" spans="1:18" ht="18.75" customHeight="1" thickBot="1">
      <c r="A225" s="73"/>
      <c r="B225" s="118"/>
      <c r="C225" s="101"/>
      <c r="D225" s="119"/>
      <c r="E225" s="95">
        <v>193</v>
      </c>
      <c r="F225" s="595"/>
      <c r="G225" s="596"/>
      <c r="H225" s="88"/>
      <c r="I225" s="96"/>
      <c r="J225" s="97"/>
      <c r="K225" s="98">
        <f aca="true" t="shared" si="15" ref="K225:K231">I225*J225</f>
        <v>0</v>
      </c>
      <c r="L225" s="99"/>
      <c r="M225" s="99"/>
      <c r="N225" s="99"/>
      <c r="O225" s="99"/>
      <c r="P225" s="100"/>
      <c r="Q225" s="375">
        <f t="shared" si="13"/>
      </c>
      <c r="R225" s="239">
        <f t="shared" si="14"/>
        <v>0</v>
      </c>
    </row>
    <row r="226" spans="1:18" ht="18.75" customHeight="1" thickBot="1">
      <c r="A226" s="73"/>
      <c r="B226" s="118"/>
      <c r="C226" s="101"/>
      <c r="D226" s="101"/>
      <c r="E226" s="95">
        <v>194</v>
      </c>
      <c r="F226" s="595"/>
      <c r="G226" s="596"/>
      <c r="H226" s="88"/>
      <c r="I226" s="96"/>
      <c r="J226" s="97"/>
      <c r="K226" s="98">
        <f t="shared" si="15"/>
        <v>0</v>
      </c>
      <c r="L226" s="99"/>
      <c r="M226" s="99"/>
      <c r="N226" s="99"/>
      <c r="O226" s="99"/>
      <c r="P226" s="100"/>
      <c r="Q226" s="375">
        <f aca="true" t="shared" si="16" ref="Q226:Q231">IF(NOT(K226=SUM(L226:P226)),"ERROR on this line","")</f>
      </c>
      <c r="R226" s="239">
        <f aca="true" t="shared" si="17" ref="R226:R231">LEN(Q226)</f>
        <v>0</v>
      </c>
    </row>
    <row r="227" spans="1:24" ht="18.75" customHeight="1" thickBot="1">
      <c r="A227" s="73"/>
      <c r="B227" s="118"/>
      <c r="C227" s="101"/>
      <c r="D227" s="101"/>
      <c r="E227" s="95">
        <v>195</v>
      </c>
      <c r="F227" s="595"/>
      <c r="G227" s="596"/>
      <c r="H227" s="88"/>
      <c r="I227" s="96"/>
      <c r="J227" s="97"/>
      <c r="K227" s="98">
        <f t="shared" si="15"/>
        <v>0</v>
      </c>
      <c r="L227" s="99"/>
      <c r="M227" s="99"/>
      <c r="N227" s="99"/>
      <c r="O227" s="99"/>
      <c r="P227" s="100"/>
      <c r="Q227" s="375">
        <f t="shared" si="16"/>
      </c>
      <c r="R227" s="239">
        <f t="shared" si="17"/>
        <v>0</v>
      </c>
      <c r="T227" s="120"/>
      <c r="U227" s="120"/>
      <c r="V227" s="120"/>
      <c r="W227" s="120"/>
      <c r="X227" s="120"/>
    </row>
    <row r="228" spans="1:29" ht="18.75" customHeight="1" thickBot="1">
      <c r="A228" s="73"/>
      <c r="B228" s="118"/>
      <c r="C228" s="101"/>
      <c r="D228" s="101"/>
      <c r="E228" s="95">
        <v>196</v>
      </c>
      <c r="F228" s="595"/>
      <c r="G228" s="596"/>
      <c r="H228" s="88"/>
      <c r="I228" s="96"/>
      <c r="J228" s="97"/>
      <c r="K228" s="98">
        <f t="shared" si="15"/>
        <v>0</v>
      </c>
      <c r="L228" s="99"/>
      <c r="M228" s="99"/>
      <c r="N228" s="99"/>
      <c r="O228" s="99"/>
      <c r="P228" s="100"/>
      <c r="Q228" s="375">
        <f t="shared" si="16"/>
      </c>
      <c r="R228" s="239">
        <f t="shared" si="17"/>
        <v>0</v>
      </c>
      <c r="T228" s="120"/>
      <c r="U228" s="120"/>
      <c r="V228" s="120"/>
      <c r="W228" s="120"/>
      <c r="X228" s="120"/>
      <c r="Y228" s="38"/>
      <c r="Z228" s="38"/>
      <c r="AA228" s="38"/>
      <c r="AB228" s="38"/>
      <c r="AC228" s="38"/>
    </row>
    <row r="229" spans="1:31" ht="18.75" customHeight="1" thickBot="1">
      <c r="A229" s="73"/>
      <c r="B229" s="118"/>
      <c r="C229" s="101"/>
      <c r="D229" s="101"/>
      <c r="E229" s="95">
        <v>197</v>
      </c>
      <c r="F229" s="595"/>
      <c r="G229" s="596"/>
      <c r="H229" s="88"/>
      <c r="I229" s="96"/>
      <c r="J229" s="97"/>
      <c r="K229" s="98">
        <f t="shared" si="15"/>
        <v>0</v>
      </c>
      <c r="L229" s="99"/>
      <c r="M229" s="99"/>
      <c r="N229" s="99"/>
      <c r="O229" s="99"/>
      <c r="P229" s="100"/>
      <c r="Q229" s="375">
        <f t="shared" si="16"/>
      </c>
      <c r="R229" s="239">
        <f t="shared" si="17"/>
        <v>0</v>
      </c>
      <c r="T229" s="120"/>
      <c r="U229" s="120"/>
      <c r="V229" s="120"/>
      <c r="W229" s="120"/>
      <c r="X229" s="120"/>
      <c r="Y229" s="121"/>
      <c r="Z229" s="606"/>
      <c r="AA229" s="606"/>
      <c r="AB229" s="606"/>
      <c r="AC229" s="122"/>
      <c r="AD229" s="122"/>
      <c r="AE229" s="37"/>
    </row>
    <row r="230" spans="1:29" ht="18.75" customHeight="1" thickBot="1">
      <c r="A230" s="73"/>
      <c r="B230" s="118"/>
      <c r="C230" s="101"/>
      <c r="D230" s="101"/>
      <c r="E230" s="95">
        <v>198</v>
      </c>
      <c r="F230" s="595"/>
      <c r="G230" s="596"/>
      <c r="H230" s="88"/>
      <c r="I230" s="96"/>
      <c r="J230" s="97"/>
      <c r="K230" s="98">
        <f t="shared" si="15"/>
        <v>0</v>
      </c>
      <c r="L230" s="99"/>
      <c r="M230" s="99"/>
      <c r="N230" s="99"/>
      <c r="O230" s="99"/>
      <c r="P230" s="100"/>
      <c r="Q230" s="375">
        <f t="shared" si="16"/>
      </c>
      <c r="R230" s="239">
        <f t="shared" si="17"/>
        <v>0</v>
      </c>
      <c r="T230" s="120"/>
      <c r="U230" s="120"/>
      <c r="V230" s="120"/>
      <c r="W230" s="120"/>
      <c r="X230" s="120"/>
      <c r="Y230" s="121"/>
      <c r="Z230" s="607"/>
      <c r="AA230" s="607"/>
      <c r="AB230" s="38"/>
      <c r="AC230" s="38"/>
    </row>
    <row r="231" spans="1:29" ht="18.75" customHeight="1" thickBot="1">
      <c r="A231" s="73"/>
      <c r="B231" s="118"/>
      <c r="C231" s="101"/>
      <c r="D231" s="101"/>
      <c r="E231" s="95">
        <v>199</v>
      </c>
      <c r="F231" s="608"/>
      <c r="G231" s="609"/>
      <c r="H231" s="88"/>
      <c r="I231" s="123"/>
      <c r="J231" s="124"/>
      <c r="K231" s="125">
        <f t="shared" si="15"/>
        <v>0</v>
      </c>
      <c r="L231" s="126"/>
      <c r="M231" s="126"/>
      <c r="N231" s="126"/>
      <c r="O231" s="126"/>
      <c r="P231" s="127"/>
      <c r="Q231" s="375">
        <f t="shared" si="16"/>
      </c>
      <c r="R231" s="239">
        <f t="shared" si="17"/>
        <v>0</v>
      </c>
      <c r="T231" s="120"/>
      <c r="U231" s="120"/>
      <c r="V231" s="120"/>
      <c r="W231" s="120"/>
      <c r="X231" s="120"/>
      <c r="Y231" s="121"/>
      <c r="Z231" s="607"/>
      <c r="AA231" s="607"/>
      <c r="AB231" s="38"/>
      <c r="AC231" s="38"/>
    </row>
    <row r="232" spans="2:29" ht="18.75" customHeight="1" thickBot="1">
      <c r="B232" s="128"/>
      <c r="C232" s="37"/>
      <c r="D232" s="37"/>
      <c r="E232" s="129" t="s">
        <v>373</v>
      </c>
      <c r="F232" s="604" t="s">
        <v>357</v>
      </c>
      <c r="G232" s="605"/>
      <c r="H232" s="130" t="s">
        <v>373</v>
      </c>
      <c r="I232" s="131" t="s">
        <v>373</v>
      </c>
      <c r="J232" s="132" t="s">
        <v>373</v>
      </c>
      <c r="K232" s="133">
        <f aca="true" t="shared" si="18" ref="K232:P232">SUM(K33:K231)</f>
        <v>0</v>
      </c>
      <c r="L232" s="133">
        <f t="shared" si="18"/>
        <v>0</v>
      </c>
      <c r="M232" s="133">
        <f t="shared" si="18"/>
        <v>0</v>
      </c>
      <c r="N232" s="133">
        <f t="shared" si="18"/>
        <v>0</v>
      </c>
      <c r="O232" s="133">
        <f t="shared" si="18"/>
        <v>0</v>
      </c>
      <c r="P232" s="133">
        <f t="shared" si="18"/>
        <v>0</v>
      </c>
      <c r="Q232" s="134"/>
      <c r="R232" s="135"/>
      <c r="T232" s="120"/>
      <c r="U232" s="120"/>
      <c r="V232" s="120"/>
      <c r="W232" s="120"/>
      <c r="X232" s="120"/>
      <c r="Y232" s="121"/>
      <c r="Z232" s="601"/>
      <c r="AA232" s="601"/>
      <c r="AB232" s="38"/>
      <c r="AC232" s="38"/>
    </row>
    <row r="233" spans="2:29" ht="18.75" customHeight="1" thickBot="1">
      <c r="B233" s="128"/>
      <c r="C233" s="37"/>
      <c r="D233" s="37"/>
      <c r="E233" s="25"/>
      <c r="F233" s="25"/>
      <c r="G233" s="25"/>
      <c r="H233" s="25"/>
      <c r="I233" s="25"/>
      <c r="J233" s="25"/>
      <c r="K233" s="25"/>
      <c r="L233" s="25"/>
      <c r="M233" s="25"/>
      <c r="N233" s="25"/>
      <c r="O233" s="25"/>
      <c r="P233" s="25"/>
      <c r="Q233" s="214"/>
      <c r="R233" s="237"/>
      <c r="T233" s="120"/>
      <c r="U233" s="120"/>
      <c r="V233" s="120"/>
      <c r="W233" s="120"/>
      <c r="X233" s="120"/>
      <c r="Y233" s="136"/>
      <c r="Z233" s="601"/>
      <c r="AA233" s="601"/>
      <c r="AB233" s="38"/>
      <c r="AC233" s="38"/>
    </row>
    <row r="234" spans="1:29" ht="18.75" customHeight="1">
      <c r="A234" s="25"/>
      <c r="B234" s="137"/>
      <c r="C234" s="138"/>
      <c r="D234" s="138"/>
      <c r="E234" s="66"/>
      <c r="F234" s="66"/>
      <c r="G234" s="66"/>
      <c r="H234" s="66"/>
      <c r="I234" s="66"/>
      <c r="J234" s="66"/>
      <c r="K234" s="66"/>
      <c r="L234" s="66"/>
      <c r="M234" s="66"/>
      <c r="N234" s="66"/>
      <c r="O234" s="66"/>
      <c r="P234" s="66"/>
      <c r="Q234" s="216"/>
      <c r="R234" s="240"/>
      <c r="S234" s="25"/>
      <c r="T234" s="120"/>
      <c r="U234" s="120"/>
      <c r="V234" s="120"/>
      <c r="W234" s="120"/>
      <c r="X234" s="120"/>
      <c r="Y234" s="37"/>
      <c r="Z234" s="601"/>
      <c r="AA234" s="601"/>
      <c r="AB234" s="38"/>
      <c r="AC234" s="38"/>
    </row>
    <row r="235" spans="1:29" ht="18.75" customHeight="1">
      <c r="A235" s="25"/>
      <c r="B235" s="38"/>
      <c r="C235" s="37"/>
      <c r="D235" s="37"/>
      <c r="E235" s="25"/>
      <c r="F235" s="25"/>
      <c r="G235" s="25"/>
      <c r="H235" s="25"/>
      <c r="I235" s="25"/>
      <c r="J235" s="25"/>
      <c r="K235" s="25"/>
      <c r="L235" s="25"/>
      <c r="M235" s="25"/>
      <c r="N235" s="25"/>
      <c r="O235" s="25"/>
      <c r="P235" s="25"/>
      <c r="Q235" s="214"/>
      <c r="R235" s="241"/>
      <c r="S235" s="25"/>
      <c r="T235" s="120"/>
      <c r="U235" s="120"/>
      <c r="V235" s="120"/>
      <c r="W235" s="120"/>
      <c r="X235" s="120"/>
      <c r="Y235" s="37"/>
      <c r="Z235" s="601"/>
      <c r="AA235" s="601"/>
      <c r="AB235" s="38"/>
      <c r="AC235" s="38"/>
    </row>
    <row r="236" spans="1:29" ht="18">
      <c r="A236" s="25"/>
      <c r="B236" s="38"/>
      <c r="C236" s="37"/>
      <c r="D236" s="37"/>
      <c r="E236" s="25"/>
      <c r="F236" s="25"/>
      <c r="G236" s="25"/>
      <c r="H236" s="25"/>
      <c r="I236" s="25"/>
      <c r="J236" s="25"/>
      <c r="K236" s="25"/>
      <c r="L236" s="25"/>
      <c r="M236" s="25"/>
      <c r="N236" s="25"/>
      <c r="O236" s="25"/>
      <c r="P236" s="25"/>
      <c r="Q236" s="214"/>
      <c r="R236" s="241"/>
      <c r="S236" s="25"/>
      <c r="T236" s="120"/>
      <c r="U236" s="120"/>
      <c r="V236" s="120"/>
      <c r="W236" s="120"/>
      <c r="X236" s="120"/>
      <c r="Y236" s="37"/>
      <c r="Z236" s="601"/>
      <c r="AA236" s="601"/>
      <c r="AB236" s="38"/>
      <c r="AC236" s="38"/>
    </row>
    <row r="237" spans="1:29" ht="18">
      <c r="A237" s="25"/>
      <c r="B237" s="38"/>
      <c r="C237" s="37"/>
      <c r="D237" s="37"/>
      <c r="E237" s="25"/>
      <c r="F237" s="25"/>
      <c r="G237" s="25"/>
      <c r="H237" s="25"/>
      <c r="I237" s="25"/>
      <c r="J237" s="25"/>
      <c r="K237" s="25"/>
      <c r="L237" s="25"/>
      <c r="M237" s="25"/>
      <c r="N237" s="25"/>
      <c r="O237" s="25"/>
      <c r="P237" s="25"/>
      <c r="Q237" s="214"/>
      <c r="R237" s="241"/>
      <c r="S237" s="25"/>
      <c r="T237" s="120"/>
      <c r="U237" s="120"/>
      <c r="V237" s="120"/>
      <c r="W237" s="120"/>
      <c r="X237" s="120"/>
      <c r="Y237" s="37"/>
      <c r="Z237" s="601"/>
      <c r="AA237" s="601"/>
      <c r="AB237" s="38"/>
      <c r="AC237" s="38"/>
    </row>
    <row r="238" spans="1:29" ht="18">
      <c r="A238" s="25"/>
      <c r="B238" s="38"/>
      <c r="C238" s="37"/>
      <c r="D238" s="37"/>
      <c r="E238" s="25"/>
      <c r="F238" s="25"/>
      <c r="G238" s="25"/>
      <c r="H238" s="25"/>
      <c r="I238" s="25"/>
      <c r="J238" s="25"/>
      <c r="K238" s="25"/>
      <c r="L238" s="25"/>
      <c r="M238" s="25"/>
      <c r="N238" s="25"/>
      <c r="O238" s="25"/>
      <c r="P238" s="25"/>
      <c r="Q238" s="214"/>
      <c r="R238" s="241"/>
      <c r="S238" s="25"/>
      <c r="T238" s="120"/>
      <c r="U238" s="120"/>
      <c r="V238" s="120"/>
      <c r="W238" s="120"/>
      <c r="X238" s="120"/>
      <c r="Y238" s="37"/>
      <c r="Z238" s="601"/>
      <c r="AA238" s="601"/>
      <c r="AB238" s="38"/>
      <c r="AC238" s="38"/>
    </row>
    <row r="239" spans="1:29" ht="18">
      <c r="A239" s="25"/>
      <c r="B239" s="38"/>
      <c r="C239" s="37"/>
      <c r="D239" s="37"/>
      <c r="E239" s="25"/>
      <c r="F239" s="25"/>
      <c r="G239" s="25"/>
      <c r="H239" s="25"/>
      <c r="I239" s="25"/>
      <c r="J239" s="25"/>
      <c r="K239" s="25"/>
      <c r="L239" s="25"/>
      <c r="M239" s="25"/>
      <c r="N239" s="25"/>
      <c r="O239" s="25"/>
      <c r="P239" s="25"/>
      <c r="Q239" s="214"/>
      <c r="R239" s="241"/>
      <c r="S239" s="25"/>
      <c r="T239" s="120"/>
      <c r="U239" s="120"/>
      <c r="V239" s="120"/>
      <c r="W239" s="120"/>
      <c r="X239" s="120"/>
      <c r="Y239" s="37"/>
      <c r="Z239" s="602"/>
      <c r="AA239" s="602"/>
      <c r="AB239" s="38"/>
      <c r="AC239" s="38"/>
    </row>
    <row r="240" spans="1:31" ht="12.75" customHeight="1">
      <c r="A240" s="25"/>
      <c r="B240" s="38"/>
      <c r="C240" s="37"/>
      <c r="D240" s="37"/>
      <c r="E240" s="25"/>
      <c r="F240" s="25"/>
      <c r="G240" s="25"/>
      <c r="H240" s="25"/>
      <c r="I240" s="25"/>
      <c r="J240" s="25"/>
      <c r="K240" s="25"/>
      <c r="L240" s="25"/>
      <c r="M240" s="25"/>
      <c r="N240" s="25"/>
      <c r="O240" s="25"/>
      <c r="P240" s="25"/>
      <c r="Q240" s="214"/>
      <c r="R240" s="241"/>
      <c r="S240" s="25"/>
      <c r="T240" s="120"/>
      <c r="U240" s="120"/>
      <c r="V240" s="120"/>
      <c r="W240" s="120"/>
      <c r="X240" s="120"/>
      <c r="Y240" s="37"/>
      <c r="Z240" s="37"/>
      <c r="AA240" s="37"/>
      <c r="AB240" s="37"/>
      <c r="AC240" s="37"/>
      <c r="AD240" s="37"/>
      <c r="AE240" s="37"/>
    </row>
    <row r="241" spans="1:31" ht="12.75" customHeight="1">
      <c r="A241" s="25"/>
      <c r="B241" s="38"/>
      <c r="C241" s="37"/>
      <c r="D241" s="37"/>
      <c r="E241" s="25"/>
      <c r="F241" s="25"/>
      <c r="G241" s="25"/>
      <c r="H241" s="25"/>
      <c r="I241" s="25"/>
      <c r="J241" s="25"/>
      <c r="K241" s="25"/>
      <c r="L241" s="25"/>
      <c r="M241" s="25"/>
      <c r="N241" s="25"/>
      <c r="O241" s="25"/>
      <c r="P241" s="25"/>
      <c r="Q241" s="214"/>
      <c r="R241" s="241"/>
      <c r="S241" s="25"/>
      <c r="T241" s="120"/>
      <c r="U241" s="120"/>
      <c r="V241" s="120"/>
      <c r="W241" s="120"/>
      <c r="X241" s="120"/>
      <c r="Y241" s="37"/>
      <c r="Z241" s="37"/>
      <c r="AA241" s="37"/>
      <c r="AB241" s="37"/>
      <c r="AC241" s="37"/>
      <c r="AD241" s="37"/>
      <c r="AE241" s="37"/>
    </row>
    <row r="242" spans="1:31" ht="12.75" customHeight="1">
      <c r="A242" s="25"/>
      <c r="B242" s="38"/>
      <c r="C242" s="37"/>
      <c r="D242" s="37"/>
      <c r="E242" s="25"/>
      <c r="F242" s="25"/>
      <c r="G242" s="25"/>
      <c r="H242" s="25"/>
      <c r="I242" s="25"/>
      <c r="J242" s="25"/>
      <c r="K242" s="25"/>
      <c r="L242" s="25"/>
      <c r="M242" s="25"/>
      <c r="N242" s="25"/>
      <c r="O242" s="25"/>
      <c r="P242" s="25"/>
      <c r="Q242" s="214"/>
      <c r="R242" s="241"/>
      <c r="S242" s="25"/>
      <c r="T242" s="120"/>
      <c r="U242" s="120"/>
      <c r="V242" s="120"/>
      <c r="W242" s="120"/>
      <c r="X242" s="120"/>
      <c r="Y242" s="37"/>
      <c r="Z242" s="37"/>
      <c r="AA242" s="37"/>
      <c r="AB242" s="37"/>
      <c r="AC242" s="37"/>
      <c r="AD242" s="37"/>
      <c r="AE242" s="37"/>
    </row>
    <row r="243" spans="1:31" ht="12.75" customHeight="1">
      <c r="A243" s="25"/>
      <c r="B243" s="38"/>
      <c r="C243" s="37"/>
      <c r="D243" s="37"/>
      <c r="E243" s="25"/>
      <c r="F243" s="25"/>
      <c r="G243" s="25"/>
      <c r="H243" s="25"/>
      <c r="I243" s="25"/>
      <c r="J243" s="25"/>
      <c r="K243" s="25"/>
      <c r="L243" s="25"/>
      <c r="M243" s="25"/>
      <c r="N243" s="25"/>
      <c r="O243" s="25"/>
      <c r="P243" s="25"/>
      <c r="Q243" s="214"/>
      <c r="R243" s="241"/>
      <c r="S243" s="25"/>
      <c r="T243" s="120"/>
      <c r="U243" s="120"/>
      <c r="V243" s="120"/>
      <c r="W243" s="120"/>
      <c r="X243" s="120"/>
      <c r="Y243" s="139"/>
      <c r="Z243" s="139"/>
      <c r="AA243" s="139"/>
      <c r="AB243" s="37"/>
      <c r="AC243" s="37"/>
      <c r="AD243" s="37"/>
      <c r="AE243" s="37"/>
    </row>
    <row r="244" spans="1:31" ht="12.75" customHeight="1">
      <c r="A244" s="25"/>
      <c r="B244" s="38"/>
      <c r="C244" s="37"/>
      <c r="D244" s="37"/>
      <c r="E244" s="25"/>
      <c r="F244" s="25"/>
      <c r="G244" s="25"/>
      <c r="H244" s="25"/>
      <c r="I244" s="25"/>
      <c r="J244" s="38"/>
      <c r="K244" s="25"/>
      <c r="L244" s="25"/>
      <c r="M244" s="25"/>
      <c r="N244" s="25"/>
      <c r="O244" s="25"/>
      <c r="P244" s="25"/>
      <c r="Q244" s="214"/>
      <c r="R244" s="241"/>
      <c r="S244" s="25"/>
      <c r="T244" s="120"/>
      <c r="U244" s="120"/>
      <c r="V244" s="120"/>
      <c r="W244" s="120"/>
      <c r="X244" s="120"/>
      <c r="Y244" s="38"/>
      <c r="Z244" s="38"/>
      <c r="AA244" s="38"/>
      <c r="AB244" s="37"/>
      <c r="AC244" s="37"/>
      <c r="AD244" s="37"/>
      <c r="AE244" s="37"/>
    </row>
    <row r="245" spans="1:31" ht="12.75" customHeight="1">
      <c r="A245" s="25"/>
      <c r="B245" s="38"/>
      <c r="C245" s="37"/>
      <c r="D245" s="37"/>
      <c r="E245" s="25"/>
      <c r="F245" s="25"/>
      <c r="G245" s="25"/>
      <c r="H245" s="25"/>
      <c r="I245" s="25"/>
      <c r="J245" s="25"/>
      <c r="K245" s="25"/>
      <c r="L245" s="25"/>
      <c r="M245" s="25"/>
      <c r="N245" s="25"/>
      <c r="O245" s="25"/>
      <c r="P245" s="25"/>
      <c r="Q245" s="214"/>
      <c r="R245" s="241"/>
      <c r="S245" s="25"/>
      <c r="T245" s="120"/>
      <c r="U245" s="120"/>
      <c r="V245" s="120"/>
      <c r="W245" s="120"/>
      <c r="X245" s="120"/>
      <c r="Y245" s="38"/>
      <c r="Z245" s="38"/>
      <c r="AA245" s="38"/>
      <c r="AB245" s="37"/>
      <c r="AC245" s="37"/>
      <c r="AD245" s="37"/>
      <c r="AE245" s="37"/>
    </row>
    <row r="246" spans="1:31" ht="12.75" customHeight="1">
      <c r="A246" s="25"/>
      <c r="B246" s="38"/>
      <c r="C246" s="37"/>
      <c r="D246" s="37"/>
      <c r="E246" s="25"/>
      <c r="F246" s="25"/>
      <c r="G246" s="25"/>
      <c r="H246" s="25"/>
      <c r="I246" s="25"/>
      <c r="J246" s="25"/>
      <c r="K246" s="25"/>
      <c r="L246" s="25"/>
      <c r="M246" s="25"/>
      <c r="N246" s="25"/>
      <c r="O246" s="25"/>
      <c r="P246" s="25"/>
      <c r="Q246" s="214"/>
      <c r="R246" s="241"/>
      <c r="S246" s="25"/>
      <c r="T246" s="120"/>
      <c r="U246" s="120"/>
      <c r="V246" s="120"/>
      <c r="W246" s="120"/>
      <c r="X246" s="120"/>
      <c r="Y246" s="38"/>
      <c r="Z246" s="38"/>
      <c r="AA246" s="38"/>
      <c r="AB246" s="37"/>
      <c r="AC246" s="37"/>
      <c r="AD246" s="37"/>
      <c r="AE246" s="37"/>
    </row>
    <row r="247" spans="1:31" ht="12.75" customHeight="1">
      <c r="A247" s="25"/>
      <c r="B247" s="38"/>
      <c r="C247" s="37"/>
      <c r="D247" s="37"/>
      <c r="E247" s="25"/>
      <c r="F247" s="25"/>
      <c r="G247" s="25"/>
      <c r="H247" s="25"/>
      <c r="I247" s="25"/>
      <c r="J247" s="25"/>
      <c r="K247" s="25"/>
      <c r="L247" s="25"/>
      <c r="M247" s="25"/>
      <c r="N247" s="25"/>
      <c r="O247" s="25"/>
      <c r="P247" s="25"/>
      <c r="Q247" s="214"/>
      <c r="R247" s="241"/>
      <c r="S247" s="25"/>
      <c r="T247" s="120"/>
      <c r="U247" s="120"/>
      <c r="V247" s="120"/>
      <c r="W247" s="120"/>
      <c r="X247" s="120"/>
      <c r="Y247" s="38"/>
      <c r="Z247" s="38"/>
      <c r="AA247" s="38"/>
      <c r="AB247" s="37"/>
      <c r="AC247" s="37"/>
      <c r="AD247" s="37"/>
      <c r="AE247" s="37"/>
    </row>
    <row r="248" spans="1:31" ht="12.75" customHeight="1">
      <c r="A248" s="25"/>
      <c r="B248" s="38"/>
      <c r="C248" s="37"/>
      <c r="D248" s="37"/>
      <c r="E248" s="25"/>
      <c r="F248" s="25"/>
      <c r="G248" s="25"/>
      <c r="H248" s="25"/>
      <c r="I248" s="25"/>
      <c r="J248" s="25"/>
      <c r="K248" s="25"/>
      <c r="L248" s="25"/>
      <c r="M248" s="25"/>
      <c r="N248" s="25"/>
      <c r="O248" s="25"/>
      <c r="P248" s="25"/>
      <c r="Q248" s="214"/>
      <c r="R248" s="241"/>
      <c r="S248" s="25"/>
      <c r="T248" s="120"/>
      <c r="U248" s="120"/>
      <c r="V248" s="120"/>
      <c r="W248" s="120"/>
      <c r="X248" s="120"/>
      <c r="Y248" s="38"/>
      <c r="Z248" s="38"/>
      <c r="AA248" s="38"/>
      <c r="AB248" s="37"/>
      <c r="AC248" s="37"/>
      <c r="AD248" s="37"/>
      <c r="AE248" s="37"/>
    </row>
    <row r="249" spans="1:31" ht="12.75" customHeight="1">
      <c r="A249" s="25"/>
      <c r="B249" s="38"/>
      <c r="C249" s="37"/>
      <c r="D249" s="37"/>
      <c r="E249" s="25"/>
      <c r="F249" s="25"/>
      <c r="G249" s="25"/>
      <c r="H249" s="25"/>
      <c r="I249" s="25"/>
      <c r="J249" s="25"/>
      <c r="K249" s="25"/>
      <c r="L249" s="25"/>
      <c r="M249" s="25"/>
      <c r="N249" s="25"/>
      <c r="O249" s="25"/>
      <c r="P249" s="25"/>
      <c r="Q249" s="214"/>
      <c r="R249" s="241"/>
      <c r="S249" s="25"/>
      <c r="T249" s="120"/>
      <c r="U249" s="120"/>
      <c r="V249" s="120"/>
      <c r="W249" s="120"/>
      <c r="X249" s="120"/>
      <c r="Y249" s="38"/>
      <c r="Z249" s="38"/>
      <c r="AA249" s="38"/>
      <c r="AB249" s="37"/>
      <c r="AC249" s="37"/>
      <c r="AD249" s="37"/>
      <c r="AE249" s="37"/>
    </row>
    <row r="250" spans="1:31" ht="12.75" customHeight="1">
      <c r="A250" s="25"/>
      <c r="B250" s="38"/>
      <c r="C250" s="37"/>
      <c r="D250" s="37"/>
      <c r="E250" s="25"/>
      <c r="F250" s="25"/>
      <c r="G250" s="25"/>
      <c r="H250" s="25"/>
      <c r="I250" s="25"/>
      <c r="J250" s="25"/>
      <c r="K250" s="25"/>
      <c r="L250" s="25"/>
      <c r="M250" s="25"/>
      <c r="N250" s="25"/>
      <c r="O250" s="25"/>
      <c r="P250" s="25"/>
      <c r="Q250" s="214"/>
      <c r="R250" s="241"/>
      <c r="S250" s="25"/>
      <c r="T250" s="120"/>
      <c r="U250" s="120"/>
      <c r="V250" s="120"/>
      <c r="W250" s="120"/>
      <c r="X250" s="120"/>
      <c r="Y250" s="38"/>
      <c r="Z250" s="38"/>
      <c r="AA250" s="38"/>
      <c r="AB250" s="37"/>
      <c r="AC250" s="37"/>
      <c r="AD250" s="37"/>
      <c r="AE250" s="37"/>
    </row>
    <row r="251" spans="1:31" ht="12.75" customHeight="1">
      <c r="A251" s="25"/>
      <c r="B251" s="38"/>
      <c r="C251" s="37"/>
      <c r="D251" s="37"/>
      <c r="E251" s="25"/>
      <c r="F251" s="25"/>
      <c r="G251" s="25"/>
      <c r="H251" s="25"/>
      <c r="I251" s="25"/>
      <c r="J251" s="25"/>
      <c r="K251" s="25"/>
      <c r="L251" s="25"/>
      <c r="M251" s="25"/>
      <c r="N251" s="25"/>
      <c r="O251" s="25"/>
      <c r="P251" s="25"/>
      <c r="Q251" s="214"/>
      <c r="R251" s="241"/>
      <c r="S251" s="25"/>
      <c r="T251" s="120"/>
      <c r="U251" s="120"/>
      <c r="V251" s="120"/>
      <c r="W251" s="120"/>
      <c r="X251" s="120"/>
      <c r="Y251" s="38"/>
      <c r="Z251" s="38"/>
      <c r="AA251" s="38"/>
      <c r="AB251" s="37"/>
      <c r="AC251" s="37"/>
      <c r="AD251" s="37"/>
      <c r="AE251" s="37"/>
    </row>
    <row r="252" spans="1:31" ht="18">
      <c r="A252" s="25"/>
      <c r="B252" s="38"/>
      <c r="C252" s="37"/>
      <c r="D252" s="37"/>
      <c r="E252" s="37"/>
      <c r="F252" s="37"/>
      <c r="G252" s="140"/>
      <c r="H252" s="37"/>
      <c r="I252" s="37"/>
      <c r="J252" s="37"/>
      <c r="K252" s="37"/>
      <c r="L252" s="37"/>
      <c r="M252" s="37"/>
      <c r="N252" s="37"/>
      <c r="O252" s="37"/>
      <c r="P252" s="37"/>
      <c r="Q252" s="217"/>
      <c r="R252" s="242"/>
      <c r="S252" s="25"/>
      <c r="T252" s="120"/>
      <c r="U252" s="120"/>
      <c r="V252" s="120"/>
      <c r="W252" s="120"/>
      <c r="X252" s="120"/>
      <c r="Y252" s="38"/>
      <c r="Z252" s="38"/>
      <c r="AA252" s="38"/>
      <c r="AB252" s="37"/>
      <c r="AC252" s="37"/>
      <c r="AD252" s="37"/>
      <c r="AE252" s="37"/>
    </row>
    <row r="253" spans="1:31" ht="12.75" customHeight="1">
      <c r="A253" s="25"/>
      <c r="B253" s="38"/>
      <c r="C253" s="37"/>
      <c r="D253" s="37"/>
      <c r="E253" s="37"/>
      <c r="F253" s="37"/>
      <c r="G253" s="37"/>
      <c r="H253" s="37"/>
      <c r="I253" s="37"/>
      <c r="J253" s="37"/>
      <c r="K253" s="37"/>
      <c r="L253" s="37"/>
      <c r="M253" s="37"/>
      <c r="N253" s="37"/>
      <c r="O253" s="37"/>
      <c r="P253" s="37"/>
      <c r="Q253" s="217"/>
      <c r="R253" s="242"/>
      <c r="S253" s="25"/>
      <c r="T253" s="120"/>
      <c r="U253" s="120"/>
      <c r="V253" s="120"/>
      <c r="W253" s="120"/>
      <c r="X253" s="120"/>
      <c r="Y253" s="38"/>
      <c r="Z253" s="38"/>
      <c r="AA253" s="38"/>
      <c r="AB253" s="37"/>
      <c r="AC253" s="37"/>
      <c r="AD253" s="37"/>
      <c r="AE253" s="37"/>
    </row>
    <row r="254" spans="1:29" ht="12.75" customHeight="1">
      <c r="A254" s="25"/>
      <c r="B254" s="38"/>
      <c r="C254" s="37"/>
      <c r="D254" s="25"/>
      <c r="E254" s="25"/>
      <c r="F254" s="25"/>
      <c r="G254" s="25"/>
      <c r="H254" s="25"/>
      <c r="I254" s="25"/>
      <c r="J254" s="25"/>
      <c r="K254" s="25"/>
      <c r="L254" s="25"/>
      <c r="M254" s="25"/>
      <c r="N254" s="25"/>
      <c r="O254" s="25"/>
      <c r="P254" s="25"/>
      <c r="Q254" s="214"/>
      <c r="R254" s="241"/>
      <c r="S254" s="25"/>
      <c r="T254" s="120"/>
      <c r="U254" s="120"/>
      <c r="V254" s="120"/>
      <c r="W254" s="120"/>
      <c r="X254" s="120"/>
      <c r="Y254" s="38"/>
      <c r="Z254" s="38"/>
      <c r="AA254" s="38"/>
      <c r="AB254" s="38"/>
      <c r="AC254" s="38"/>
    </row>
    <row r="255" spans="1:24" ht="12.75" customHeight="1">
      <c r="A255" s="25"/>
      <c r="B255" s="38"/>
      <c r="C255" s="37"/>
      <c r="D255" s="25"/>
      <c r="E255" s="25"/>
      <c r="F255" s="25"/>
      <c r="G255" s="25"/>
      <c r="H255" s="25"/>
      <c r="I255" s="25"/>
      <c r="J255" s="25"/>
      <c r="K255" s="25"/>
      <c r="L255" s="25"/>
      <c r="M255" s="25"/>
      <c r="N255" s="25"/>
      <c r="O255" s="25"/>
      <c r="P255" s="25"/>
      <c r="Q255" s="214"/>
      <c r="R255" s="241"/>
      <c r="S255" s="25"/>
      <c r="T255" s="120"/>
      <c r="U255" s="120"/>
      <c r="V255" s="120"/>
      <c r="W255" s="120"/>
      <c r="X255" s="120"/>
    </row>
    <row r="256" spans="1:24" ht="12.75" customHeight="1">
      <c r="A256" s="25"/>
      <c r="B256" s="38"/>
      <c r="C256" s="37"/>
      <c r="D256" s="25"/>
      <c r="E256" s="25"/>
      <c r="F256" s="25"/>
      <c r="G256" s="25"/>
      <c r="H256" s="25"/>
      <c r="I256" s="25"/>
      <c r="J256" s="25"/>
      <c r="K256" s="25"/>
      <c r="L256" s="25"/>
      <c r="M256" s="25"/>
      <c r="N256" s="25"/>
      <c r="O256" s="25"/>
      <c r="P256" s="25"/>
      <c r="Q256" s="214"/>
      <c r="R256" s="241"/>
      <c r="S256" s="25"/>
      <c r="T256" s="120"/>
      <c r="U256" s="120"/>
      <c r="V256" s="120"/>
      <c r="W256" s="120"/>
      <c r="X256" s="120"/>
    </row>
    <row r="257" spans="1:24" ht="12.75" customHeight="1">
      <c r="A257" s="25"/>
      <c r="B257" s="38"/>
      <c r="C257" s="37"/>
      <c r="D257" s="25"/>
      <c r="E257" s="25"/>
      <c r="F257" s="25"/>
      <c r="G257" s="25"/>
      <c r="H257" s="25"/>
      <c r="I257" s="25"/>
      <c r="J257" s="25"/>
      <c r="K257" s="25"/>
      <c r="L257" s="25"/>
      <c r="M257" s="25"/>
      <c r="N257" s="25"/>
      <c r="O257" s="25"/>
      <c r="P257" s="25"/>
      <c r="Q257" s="214"/>
      <c r="R257" s="241"/>
      <c r="S257" s="25"/>
      <c r="T257" s="120"/>
      <c r="U257" s="120"/>
      <c r="V257" s="120"/>
      <c r="W257" s="120"/>
      <c r="X257" s="120"/>
    </row>
    <row r="258" spans="1:24" ht="12.75" customHeight="1">
      <c r="A258" s="25"/>
      <c r="B258" s="38"/>
      <c r="C258" s="37"/>
      <c r="D258" s="25"/>
      <c r="E258" s="25"/>
      <c r="F258" s="25"/>
      <c r="G258" s="25"/>
      <c r="H258" s="25"/>
      <c r="I258" s="25"/>
      <c r="J258" s="25"/>
      <c r="K258" s="25"/>
      <c r="L258" s="25"/>
      <c r="M258" s="25"/>
      <c r="N258" s="25"/>
      <c r="O258" s="25"/>
      <c r="P258" s="25"/>
      <c r="Q258" s="214"/>
      <c r="R258" s="241"/>
      <c r="S258" s="25"/>
      <c r="T258" s="120"/>
      <c r="U258" s="120"/>
      <c r="V258" s="120"/>
      <c r="W258" s="120"/>
      <c r="X258" s="120"/>
    </row>
    <row r="259" spans="1:24" ht="12.75" customHeight="1">
      <c r="A259" s="25"/>
      <c r="B259" s="38"/>
      <c r="C259" s="25"/>
      <c r="D259" s="25"/>
      <c r="E259" s="25"/>
      <c r="F259" s="25"/>
      <c r="G259" s="25"/>
      <c r="H259" s="25"/>
      <c r="I259" s="25"/>
      <c r="J259" s="25"/>
      <c r="K259" s="25"/>
      <c r="L259" s="25"/>
      <c r="M259" s="25"/>
      <c r="N259" s="25"/>
      <c r="O259" s="25"/>
      <c r="P259" s="25"/>
      <c r="Q259" s="214"/>
      <c r="R259" s="241"/>
      <c r="S259" s="25"/>
      <c r="T259" s="120"/>
      <c r="U259" s="120"/>
      <c r="V259" s="120"/>
      <c r="W259" s="120"/>
      <c r="X259" s="120"/>
    </row>
    <row r="260" spans="1:24" ht="12.75" customHeight="1">
      <c r="A260" s="25"/>
      <c r="B260" s="38"/>
      <c r="C260" s="25"/>
      <c r="D260" s="25"/>
      <c r="E260" s="25"/>
      <c r="F260" s="25"/>
      <c r="G260" s="25"/>
      <c r="H260" s="25"/>
      <c r="I260" s="25"/>
      <c r="J260" s="25"/>
      <c r="K260" s="25"/>
      <c r="L260" s="25"/>
      <c r="M260" s="25"/>
      <c r="N260" s="25"/>
      <c r="O260" s="25"/>
      <c r="P260" s="25"/>
      <c r="Q260" s="214"/>
      <c r="R260" s="241"/>
      <c r="S260" s="25"/>
      <c r="T260" s="120"/>
      <c r="U260" s="120"/>
      <c r="V260" s="120"/>
      <c r="W260" s="120"/>
      <c r="X260" s="120"/>
    </row>
    <row r="261" spans="1:24" ht="12.75" customHeight="1">
      <c r="A261" s="25"/>
      <c r="B261" s="25"/>
      <c r="C261" s="25"/>
      <c r="D261" s="25"/>
      <c r="E261" s="25"/>
      <c r="F261" s="25"/>
      <c r="G261" s="25"/>
      <c r="H261" s="25"/>
      <c r="I261" s="25"/>
      <c r="J261" s="25"/>
      <c r="K261" s="25"/>
      <c r="L261" s="25"/>
      <c r="M261" s="25"/>
      <c r="N261" s="25"/>
      <c r="O261" s="25"/>
      <c r="P261" s="25"/>
      <c r="Q261" s="214"/>
      <c r="R261" s="241"/>
      <c r="S261" s="25"/>
      <c r="T261" s="120"/>
      <c r="U261" s="120"/>
      <c r="V261" s="120"/>
      <c r="W261" s="120"/>
      <c r="X261" s="120"/>
    </row>
    <row r="262" spans="1:24" ht="12.75" customHeight="1">
      <c r="A262" s="25"/>
      <c r="B262" s="25"/>
      <c r="C262" s="25"/>
      <c r="D262" s="25"/>
      <c r="E262" s="25"/>
      <c r="F262" s="25"/>
      <c r="G262" s="25"/>
      <c r="H262" s="25"/>
      <c r="I262" s="25"/>
      <c r="J262" s="25"/>
      <c r="K262" s="25"/>
      <c r="L262" s="25"/>
      <c r="M262" s="25"/>
      <c r="N262" s="25"/>
      <c r="O262" s="25"/>
      <c r="P262" s="25"/>
      <c r="Q262" s="214"/>
      <c r="R262" s="241"/>
      <c r="S262" s="25"/>
      <c r="T262" s="120"/>
      <c r="U262" s="120"/>
      <c r="V262" s="120"/>
      <c r="W262" s="120"/>
      <c r="X262" s="120"/>
    </row>
    <row r="263" spans="1:24" ht="12.75" customHeight="1">
      <c r="A263" s="25"/>
      <c r="B263" s="25"/>
      <c r="C263" s="25"/>
      <c r="D263" s="25"/>
      <c r="E263" s="25"/>
      <c r="F263" s="25"/>
      <c r="G263" s="25"/>
      <c r="H263" s="25"/>
      <c r="I263" s="25"/>
      <c r="J263" s="25"/>
      <c r="K263" s="25"/>
      <c r="L263" s="25"/>
      <c r="M263" s="25"/>
      <c r="N263" s="25"/>
      <c r="O263" s="25"/>
      <c r="P263" s="25"/>
      <c r="Q263" s="214"/>
      <c r="R263" s="241"/>
      <c r="S263" s="25"/>
      <c r="T263" s="120"/>
      <c r="U263" s="120"/>
      <c r="V263" s="120"/>
      <c r="W263" s="120"/>
      <c r="X263" s="120"/>
    </row>
    <row r="264" spans="1:24" ht="12.75" customHeight="1">
      <c r="A264" s="25"/>
      <c r="B264" s="25"/>
      <c r="C264" s="25"/>
      <c r="D264" s="25"/>
      <c r="E264" s="25"/>
      <c r="F264" s="25"/>
      <c r="G264" s="25"/>
      <c r="H264" s="25"/>
      <c r="I264" s="25"/>
      <c r="J264" s="25"/>
      <c r="K264" s="25"/>
      <c r="L264" s="25"/>
      <c r="M264" s="25"/>
      <c r="N264" s="25"/>
      <c r="O264" s="25"/>
      <c r="P264" s="25"/>
      <c r="Q264" s="214"/>
      <c r="R264" s="241"/>
      <c r="S264" s="25"/>
      <c r="T264" s="120"/>
      <c r="U264" s="120"/>
      <c r="V264" s="120"/>
      <c r="W264" s="120"/>
      <c r="X264" s="120"/>
    </row>
    <row r="265" spans="1:24" ht="12.75" customHeight="1">
      <c r="A265" s="25"/>
      <c r="B265" s="25"/>
      <c r="C265" s="25"/>
      <c r="D265" s="25"/>
      <c r="E265" s="25"/>
      <c r="F265" s="25"/>
      <c r="G265" s="25"/>
      <c r="H265" s="25"/>
      <c r="I265" s="25"/>
      <c r="J265" s="25"/>
      <c r="K265" s="25"/>
      <c r="L265" s="25"/>
      <c r="M265" s="25"/>
      <c r="N265" s="25"/>
      <c r="O265" s="25"/>
      <c r="P265" s="25"/>
      <c r="Q265" s="214"/>
      <c r="R265" s="241"/>
      <c r="S265" s="25"/>
      <c r="T265" s="120"/>
      <c r="U265" s="120"/>
      <c r="V265" s="120"/>
      <c r="W265" s="120"/>
      <c r="X265" s="120"/>
    </row>
    <row r="266" spans="1:24" ht="12.75" customHeight="1">
      <c r="A266" s="25"/>
      <c r="B266" s="25"/>
      <c r="C266" s="25"/>
      <c r="D266" s="25"/>
      <c r="E266" s="25"/>
      <c r="F266" s="25"/>
      <c r="G266" s="25"/>
      <c r="H266" s="25"/>
      <c r="I266" s="25"/>
      <c r="J266" s="25"/>
      <c r="K266" s="25"/>
      <c r="L266" s="25"/>
      <c r="M266" s="25"/>
      <c r="N266" s="25"/>
      <c r="O266" s="25"/>
      <c r="P266" s="25"/>
      <c r="Q266" s="214"/>
      <c r="R266" s="241"/>
      <c r="S266" s="25"/>
      <c r="T266" s="120"/>
      <c r="U266" s="120"/>
      <c r="V266" s="120"/>
      <c r="W266" s="120"/>
      <c r="X266" s="120"/>
    </row>
    <row r="267" spans="20:24" ht="12.75" customHeight="1">
      <c r="T267" s="120"/>
      <c r="U267" s="120"/>
      <c r="V267" s="120"/>
      <c r="W267" s="120"/>
      <c r="X267" s="120"/>
    </row>
    <row r="268" spans="20:24" ht="12.75" customHeight="1">
      <c r="T268" s="120"/>
      <c r="U268" s="120"/>
      <c r="V268" s="120"/>
      <c r="W268" s="120"/>
      <c r="X268" s="120"/>
    </row>
    <row r="269" spans="20:24" ht="12.75" customHeight="1">
      <c r="T269" s="120"/>
      <c r="U269" s="120"/>
      <c r="V269" s="120"/>
      <c r="W269" s="120"/>
      <c r="X269" s="120"/>
    </row>
    <row r="270" spans="20:24" ht="12.75" customHeight="1">
      <c r="T270" s="120"/>
      <c r="U270" s="120"/>
      <c r="V270" s="120"/>
      <c r="W270" s="120"/>
      <c r="X270" s="120"/>
    </row>
    <row r="271" spans="20:24" ht="12.75" customHeight="1">
      <c r="T271" s="120"/>
      <c r="U271" s="120"/>
      <c r="V271" s="120"/>
      <c r="W271" s="120"/>
      <c r="X271" s="120"/>
    </row>
    <row r="272" spans="20:24" ht="12.75" customHeight="1">
      <c r="T272" s="120"/>
      <c r="U272" s="120"/>
      <c r="V272" s="120"/>
      <c r="W272" s="120"/>
      <c r="X272" s="120"/>
    </row>
    <row r="273" spans="20:24" ht="12.75" customHeight="1">
      <c r="T273" s="120"/>
      <c r="U273" s="120"/>
      <c r="V273" s="120"/>
      <c r="W273" s="120"/>
      <c r="X273" s="120"/>
    </row>
    <row r="274" spans="16:24" ht="12.75" customHeight="1">
      <c r="P274" s="16"/>
      <c r="T274" s="120"/>
      <c r="U274" s="120"/>
      <c r="V274" s="120"/>
      <c r="W274" s="120"/>
      <c r="X274" s="120"/>
    </row>
    <row r="275" spans="16:24" ht="12.75" customHeight="1">
      <c r="P275" s="16"/>
      <c r="T275" s="120"/>
      <c r="U275" s="120"/>
      <c r="V275" s="120"/>
      <c r="W275" s="120"/>
      <c r="X275" s="120"/>
    </row>
    <row r="276" spans="16:24" ht="12.75" customHeight="1">
      <c r="P276" s="16"/>
      <c r="T276" s="120"/>
      <c r="U276" s="120"/>
      <c r="V276" s="120"/>
      <c r="W276" s="120"/>
      <c r="X276" s="120"/>
    </row>
    <row r="277" spans="16:24" ht="12.75" customHeight="1">
      <c r="P277" s="16"/>
      <c r="T277" s="120"/>
      <c r="U277" s="120"/>
      <c r="V277" s="120"/>
      <c r="W277" s="120"/>
      <c r="X277" s="120"/>
    </row>
    <row r="278" spans="16:24" ht="12.75" customHeight="1">
      <c r="P278" s="16"/>
      <c r="T278" s="120"/>
      <c r="U278" s="120"/>
      <c r="V278" s="120"/>
      <c r="W278" s="120"/>
      <c r="X278" s="120"/>
    </row>
    <row r="279" spans="16:24" ht="12.75" customHeight="1">
      <c r="P279" s="16"/>
      <c r="T279" s="120"/>
      <c r="U279" s="120"/>
      <c r="V279" s="120"/>
      <c r="W279" s="120"/>
      <c r="X279" s="120"/>
    </row>
    <row r="280" spans="16:24" ht="18">
      <c r="P280" s="77"/>
      <c r="Q280" s="77"/>
      <c r="R280" s="77"/>
      <c r="T280" s="120"/>
      <c r="U280" s="120"/>
      <c r="V280" s="120"/>
      <c r="W280" s="120"/>
      <c r="X280" s="120"/>
    </row>
    <row r="281" spans="16:24" ht="18">
      <c r="P281" s="84"/>
      <c r="Q281" s="84"/>
      <c r="R281" s="84"/>
      <c r="T281" s="120"/>
      <c r="U281" s="120"/>
      <c r="V281" s="120"/>
      <c r="W281" s="120"/>
      <c r="X281" s="120"/>
    </row>
    <row r="282" spans="16:24" ht="15.75" customHeight="1" hidden="1">
      <c r="P282" s="94"/>
      <c r="Q282" s="218"/>
      <c r="R282" s="243"/>
      <c r="T282" s="120"/>
      <c r="U282" s="120"/>
      <c r="V282" s="120"/>
      <c r="W282" s="120"/>
      <c r="X282" s="120"/>
    </row>
    <row r="283" spans="16:24" ht="15.75" customHeight="1">
      <c r="P283" s="94"/>
      <c r="Q283" s="218"/>
      <c r="R283" s="243"/>
      <c r="T283" s="120"/>
      <c r="U283" s="120"/>
      <c r="V283" s="120"/>
      <c r="W283" s="120"/>
      <c r="X283" s="120"/>
    </row>
    <row r="284" spans="16:24" ht="15.75" customHeight="1">
      <c r="P284" s="94"/>
      <c r="Q284" s="218"/>
      <c r="R284" s="243"/>
      <c r="T284" s="120"/>
      <c r="U284" s="120"/>
      <c r="V284" s="120"/>
      <c r="W284" s="120"/>
      <c r="X284" s="120"/>
    </row>
    <row r="285" spans="16:24" ht="15.75" customHeight="1">
      <c r="P285" s="94"/>
      <c r="Q285" s="218"/>
      <c r="R285" s="243"/>
      <c r="T285" s="120"/>
      <c r="U285" s="120"/>
      <c r="V285" s="120"/>
      <c r="W285" s="120"/>
      <c r="X285" s="120"/>
    </row>
    <row r="286" spans="16:24" ht="15.75" customHeight="1">
      <c r="P286" s="94"/>
      <c r="Q286" s="218"/>
      <c r="R286" s="243"/>
      <c r="T286" s="120"/>
      <c r="U286" s="120"/>
      <c r="V286" s="120"/>
      <c r="W286" s="120"/>
      <c r="X286" s="120"/>
    </row>
    <row r="287" spans="16:24" ht="15.75" customHeight="1">
      <c r="P287" s="94"/>
      <c r="Q287" s="218"/>
      <c r="R287" s="243"/>
      <c r="T287" s="120"/>
      <c r="U287" s="120"/>
      <c r="V287" s="120"/>
      <c r="W287" s="120"/>
      <c r="X287" s="120"/>
    </row>
    <row r="288" spans="16:24" ht="15.75" customHeight="1">
      <c r="P288" s="94"/>
      <c r="Q288" s="218"/>
      <c r="R288" s="243"/>
      <c r="T288" s="120"/>
      <c r="U288" s="120"/>
      <c r="V288" s="120"/>
      <c r="W288" s="120"/>
      <c r="X288" s="120"/>
    </row>
    <row r="289" spans="16:24" ht="15.75" customHeight="1">
      <c r="P289" s="94"/>
      <c r="Q289" s="218"/>
      <c r="R289" s="243"/>
      <c r="T289" s="120"/>
      <c r="U289" s="120"/>
      <c r="V289" s="120"/>
      <c r="W289" s="120"/>
      <c r="X289" s="120"/>
    </row>
    <row r="290" spans="16:24" ht="15.75" customHeight="1">
      <c r="P290" s="94"/>
      <c r="Q290" s="218"/>
      <c r="R290" s="243"/>
      <c r="T290" s="120"/>
      <c r="U290" s="120"/>
      <c r="V290" s="120"/>
      <c r="W290" s="120"/>
      <c r="X290" s="120"/>
    </row>
    <row r="291" spans="16:24" ht="15.75" customHeight="1">
      <c r="P291" s="94"/>
      <c r="Q291" s="218"/>
      <c r="R291" s="243"/>
      <c r="T291" s="120"/>
      <c r="U291" s="120"/>
      <c r="V291" s="120"/>
      <c r="W291" s="120"/>
      <c r="X291" s="120"/>
    </row>
    <row r="292" spans="16:24" ht="15.75" customHeight="1">
      <c r="P292" s="94"/>
      <c r="Q292" s="218"/>
      <c r="R292" s="243"/>
      <c r="T292" s="120"/>
      <c r="U292" s="120"/>
      <c r="V292" s="120"/>
      <c r="W292" s="120"/>
      <c r="X292" s="120"/>
    </row>
    <row r="293" spans="16:24" ht="15.75" customHeight="1">
      <c r="P293" s="94"/>
      <c r="Q293" s="218"/>
      <c r="R293" s="243"/>
      <c r="T293" s="120"/>
      <c r="U293" s="120"/>
      <c r="V293" s="120"/>
      <c r="W293" s="120"/>
      <c r="X293" s="120"/>
    </row>
    <row r="294" spans="16:24" ht="15.75" customHeight="1">
      <c r="P294" s="94"/>
      <c r="Q294" s="218"/>
      <c r="R294" s="243"/>
      <c r="T294" s="120"/>
      <c r="U294" s="120"/>
      <c r="V294" s="120"/>
      <c r="W294" s="120"/>
      <c r="X294" s="120"/>
    </row>
    <row r="295" spans="16:24" ht="15.75" customHeight="1">
      <c r="P295" s="94"/>
      <c r="Q295" s="218"/>
      <c r="R295" s="243"/>
      <c r="T295" s="120"/>
      <c r="U295" s="120"/>
      <c r="V295" s="120"/>
      <c r="W295" s="120"/>
      <c r="X295" s="120"/>
    </row>
    <row r="296" spans="16:24" ht="15.75" customHeight="1">
      <c r="P296" s="94"/>
      <c r="Q296" s="218"/>
      <c r="R296" s="243"/>
      <c r="T296" s="120"/>
      <c r="U296" s="120"/>
      <c r="V296" s="120"/>
      <c r="W296" s="120"/>
      <c r="X296" s="120"/>
    </row>
    <row r="297" spans="16:24" ht="15.75" customHeight="1">
      <c r="P297" s="94"/>
      <c r="Q297" s="218"/>
      <c r="R297" s="243"/>
      <c r="T297" s="120"/>
      <c r="U297" s="120"/>
      <c r="V297" s="120"/>
      <c r="W297" s="120"/>
      <c r="X297" s="120"/>
    </row>
    <row r="298" spans="16:24" ht="15.75" customHeight="1">
      <c r="P298" s="94"/>
      <c r="Q298" s="218"/>
      <c r="R298" s="243"/>
      <c r="T298" s="120"/>
      <c r="U298" s="120"/>
      <c r="V298" s="120"/>
      <c r="W298" s="120"/>
      <c r="X298" s="120"/>
    </row>
    <row r="299" spans="16:24" ht="15.75" customHeight="1">
      <c r="P299" s="94"/>
      <c r="Q299" s="218"/>
      <c r="R299" s="243"/>
      <c r="T299" s="120"/>
      <c r="U299" s="120"/>
      <c r="V299" s="120"/>
      <c r="W299" s="120"/>
      <c r="X299" s="120"/>
    </row>
    <row r="300" spans="16:24" ht="15.75" customHeight="1">
      <c r="P300" s="94"/>
      <c r="Q300" s="218"/>
      <c r="R300" s="243"/>
      <c r="T300" s="120"/>
      <c r="U300" s="120"/>
      <c r="V300" s="120"/>
      <c r="W300" s="120"/>
      <c r="X300" s="120"/>
    </row>
    <row r="301" spans="16:24" ht="15.75" customHeight="1">
      <c r="P301" s="94"/>
      <c r="Q301" s="218"/>
      <c r="R301" s="243"/>
      <c r="T301" s="120"/>
      <c r="U301" s="120"/>
      <c r="V301" s="120"/>
      <c r="W301" s="120"/>
      <c r="X301" s="120"/>
    </row>
    <row r="302" spans="16:24" ht="15.75" customHeight="1">
      <c r="P302" s="94"/>
      <c r="Q302" s="218"/>
      <c r="R302" s="243"/>
      <c r="T302" s="120"/>
      <c r="U302" s="120"/>
      <c r="V302" s="120"/>
      <c r="W302" s="120"/>
      <c r="X302" s="120"/>
    </row>
    <row r="303" spans="16:24" ht="15.75" customHeight="1">
      <c r="P303" s="94"/>
      <c r="Q303" s="218"/>
      <c r="R303" s="243"/>
      <c r="T303" s="120"/>
      <c r="U303" s="120"/>
      <c r="V303" s="120"/>
      <c r="W303" s="120"/>
      <c r="X303" s="120"/>
    </row>
    <row r="304" spans="16:24" ht="15.75" customHeight="1">
      <c r="P304" s="94"/>
      <c r="Q304" s="218"/>
      <c r="R304" s="243"/>
      <c r="T304" s="120"/>
      <c r="U304" s="120"/>
      <c r="V304" s="120"/>
      <c r="W304" s="120"/>
      <c r="X304" s="120"/>
    </row>
    <row r="305" spans="16:24" ht="15.75" customHeight="1">
      <c r="P305" s="94"/>
      <c r="Q305" s="218"/>
      <c r="R305" s="243"/>
      <c r="T305" s="120"/>
      <c r="U305" s="120"/>
      <c r="V305" s="120"/>
      <c r="W305" s="120"/>
      <c r="X305" s="120"/>
    </row>
    <row r="306" spans="16:24" ht="15.75" customHeight="1">
      <c r="P306" s="94"/>
      <c r="Q306" s="218"/>
      <c r="R306" s="243"/>
      <c r="T306" s="120"/>
      <c r="U306" s="120"/>
      <c r="V306" s="120"/>
      <c r="W306" s="120"/>
      <c r="X306" s="120"/>
    </row>
    <row r="307" spans="16:24" ht="15.75" customHeight="1">
      <c r="P307" s="94"/>
      <c r="Q307" s="218"/>
      <c r="R307" s="243"/>
      <c r="T307" s="120"/>
      <c r="U307" s="120"/>
      <c r="V307" s="120"/>
      <c r="W307" s="120"/>
      <c r="X307" s="120"/>
    </row>
    <row r="308" spans="16:24" ht="15.75" customHeight="1">
      <c r="P308" s="94"/>
      <c r="Q308" s="218"/>
      <c r="R308" s="243"/>
      <c r="T308" s="120"/>
      <c r="U308" s="120"/>
      <c r="V308" s="120"/>
      <c r="W308" s="120"/>
      <c r="X308" s="120"/>
    </row>
    <row r="309" spans="16:24" ht="15.75" customHeight="1">
      <c r="P309" s="94"/>
      <c r="Q309" s="218"/>
      <c r="R309" s="243"/>
      <c r="T309" s="120"/>
      <c r="U309" s="120"/>
      <c r="V309" s="120"/>
      <c r="W309" s="120"/>
      <c r="X309" s="120"/>
    </row>
    <row r="310" spans="16:24" ht="15.75" customHeight="1">
      <c r="P310" s="94"/>
      <c r="Q310" s="218"/>
      <c r="R310" s="243"/>
      <c r="T310" s="120"/>
      <c r="U310" s="120"/>
      <c r="V310" s="120"/>
      <c r="W310" s="120"/>
      <c r="X310" s="120"/>
    </row>
    <row r="311" spans="16:24" ht="15.75" customHeight="1">
      <c r="P311" s="94"/>
      <c r="Q311" s="218"/>
      <c r="R311" s="243"/>
      <c r="T311" s="120"/>
      <c r="U311" s="120"/>
      <c r="V311" s="120"/>
      <c r="W311" s="120"/>
      <c r="X311" s="120"/>
    </row>
    <row r="312" spans="16:24" ht="15.75" customHeight="1">
      <c r="P312" s="94"/>
      <c r="Q312" s="218"/>
      <c r="R312" s="243"/>
      <c r="T312" s="120"/>
      <c r="U312" s="120"/>
      <c r="V312" s="120"/>
      <c r="W312" s="120"/>
      <c r="X312" s="120"/>
    </row>
    <row r="313" spans="16:24" ht="15.75" customHeight="1">
      <c r="P313" s="94"/>
      <c r="Q313" s="218"/>
      <c r="R313" s="243"/>
      <c r="T313" s="120"/>
      <c r="U313" s="120"/>
      <c r="V313" s="120"/>
      <c r="W313" s="120"/>
      <c r="X313" s="120"/>
    </row>
    <row r="314" spans="16:24" ht="15.75" customHeight="1">
      <c r="P314" s="94"/>
      <c r="Q314" s="218"/>
      <c r="R314" s="243"/>
      <c r="T314" s="120"/>
      <c r="U314" s="120"/>
      <c r="V314" s="120"/>
      <c r="W314" s="120"/>
      <c r="X314" s="120"/>
    </row>
    <row r="315" spans="16:24" ht="15.75" customHeight="1">
      <c r="P315" s="94"/>
      <c r="Q315" s="218"/>
      <c r="R315" s="243"/>
      <c r="T315" s="120"/>
      <c r="U315" s="120"/>
      <c r="V315" s="120"/>
      <c r="W315" s="120"/>
      <c r="X315" s="120"/>
    </row>
    <row r="316" spans="16:24" ht="15.75" customHeight="1">
      <c r="P316" s="94"/>
      <c r="Q316" s="218"/>
      <c r="R316" s="243"/>
      <c r="T316" s="120"/>
      <c r="U316" s="120"/>
      <c r="V316" s="120"/>
      <c r="W316" s="120"/>
      <c r="X316" s="120"/>
    </row>
    <row r="317" spans="16:24" ht="15.75" customHeight="1">
      <c r="P317" s="94"/>
      <c r="Q317" s="218"/>
      <c r="R317" s="243"/>
      <c r="T317" s="120"/>
      <c r="U317" s="120"/>
      <c r="V317" s="120"/>
      <c r="W317" s="120"/>
      <c r="X317" s="120"/>
    </row>
    <row r="318" spans="16:24" ht="15.75" customHeight="1">
      <c r="P318" s="94"/>
      <c r="Q318" s="218"/>
      <c r="R318" s="243"/>
      <c r="T318" s="120"/>
      <c r="U318" s="120"/>
      <c r="V318" s="120"/>
      <c r="W318" s="120"/>
      <c r="X318" s="120"/>
    </row>
    <row r="319" spans="16:24" ht="15.75" customHeight="1">
      <c r="P319" s="94"/>
      <c r="Q319" s="218"/>
      <c r="R319" s="243"/>
      <c r="T319" s="120"/>
      <c r="U319" s="120"/>
      <c r="V319" s="120"/>
      <c r="W319" s="120"/>
      <c r="X319" s="120"/>
    </row>
    <row r="320" spans="16:24" ht="15.75" customHeight="1">
      <c r="P320" s="94"/>
      <c r="Q320" s="218"/>
      <c r="R320" s="243"/>
      <c r="T320" s="120"/>
      <c r="U320" s="120"/>
      <c r="V320" s="120"/>
      <c r="W320" s="120"/>
      <c r="X320" s="120"/>
    </row>
    <row r="321" spans="16:24" ht="15.75" customHeight="1">
      <c r="P321" s="94"/>
      <c r="Q321" s="218"/>
      <c r="R321" s="243"/>
      <c r="T321" s="120"/>
      <c r="U321" s="120"/>
      <c r="V321" s="120"/>
      <c r="W321" s="120"/>
      <c r="X321" s="120"/>
    </row>
    <row r="322" spans="16:24" ht="15.75" customHeight="1">
      <c r="P322" s="94"/>
      <c r="Q322" s="218"/>
      <c r="R322" s="243"/>
      <c r="T322" s="120"/>
      <c r="U322" s="120"/>
      <c r="V322" s="120"/>
      <c r="W322" s="120"/>
      <c r="X322" s="120"/>
    </row>
    <row r="323" spans="16:24" ht="15.75" customHeight="1">
      <c r="P323" s="94"/>
      <c r="Q323" s="218"/>
      <c r="R323" s="243"/>
      <c r="T323" s="120"/>
      <c r="U323" s="120"/>
      <c r="V323" s="120"/>
      <c r="W323" s="120"/>
      <c r="X323" s="120"/>
    </row>
    <row r="324" spans="16:24" ht="15.75" customHeight="1">
      <c r="P324" s="94"/>
      <c r="Q324" s="218"/>
      <c r="R324" s="243"/>
      <c r="T324" s="120"/>
      <c r="U324" s="120"/>
      <c r="V324" s="120"/>
      <c r="W324" s="120"/>
      <c r="X324" s="120"/>
    </row>
    <row r="325" spans="16:24" ht="15.75" customHeight="1">
      <c r="P325" s="94"/>
      <c r="Q325" s="218"/>
      <c r="R325" s="243"/>
      <c r="T325" s="120"/>
      <c r="U325" s="120"/>
      <c r="V325" s="120"/>
      <c r="W325" s="120"/>
      <c r="X325" s="120"/>
    </row>
    <row r="326" spans="16:24" ht="15.75" customHeight="1">
      <c r="P326" s="94"/>
      <c r="Q326" s="218"/>
      <c r="R326" s="243"/>
      <c r="T326" s="120"/>
      <c r="U326" s="120"/>
      <c r="V326" s="120"/>
      <c r="W326" s="120"/>
      <c r="X326" s="120"/>
    </row>
    <row r="327" spans="16:24" ht="15.75" customHeight="1">
      <c r="P327" s="94"/>
      <c r="Q327" s="218"/>
      <c r="R327" s="243"/>
      <c r="T327" s="120"/>
      <c r="U327" s="120"/>
      <c r="V327" s="120"/>
      <c r="W327" s="120"/>
      <c r="X327" s="120"/>
    </row>
    <row r="328" spans="16:24" ht="15.75" customHeight="1">
      <c r="P328" s="94"/>
      <c r="Q328" s="218"/>
      <c r="R328" s="243"/>
      <c r="T328" s="120"/>
      <c r="U328" s="120"/>
      <c r="V328" s="120"/>
      <c r="W328" s="120"/>
      <c r="X328" s="120"/>
    </row>
    <row r="329" spans="16:24" ht="15.75" customHeight="1">
      <c r="P329" s="94"/>
      <c r="Q329" s="218"/>
      <c r="R329" s="243"/>
      <c r="T329" s="120"/>
      <c r="U329" s="120"/>
      <c r="V329" s="120"/>
      <c r="W329" s="120"/>
      <c r="X329" s="120"/>
    </row>
    <row r="330" spans="16:24" ht="15.75" customHeight="1">
      <c r="P330" s="94"/>
      <c r="Q330" s="218"/>
      <c r="R330" s="243"/>
      <c r="T330" s="120"/>
      <c r="U330" s="120"/>
      <c r="V330" s="120"/>
      <c r="W330" s="120"/>
      <c r="X330" s="120"/>
    </row>
    <row r="331" spans="16:24" ht="15.75" customHeight="1">
      <c r="P331" s="94"/>
      <c r="Q331" s="218"/>
      <c r="R331" s="243"/>
      <c r="T331" s="120"/>
      <c r="U331" s="120"/>
      <c r="V331" s="120"/>
      <c r="W331" s="120"/>
      <c r="X331" s="120"/>
    </row>
    <row r="332" spans="16:24" ht="15.75" customHeight="1">
      <c r="P332" s="94"/>
      <c r="Q332" s="218"/>
      <c r="R332" s="243"/>
      <c r="T332" s="120"/>
      <c r="U332" s="120"/>
      <c r="V332" s="120"/>
      <c r="W332" s="120"/>
      <c r="X332" s="120"/>
    </row>
    <row r="333" spans="16:24" ht="15.75" customHeight="1">
      <c r="P333" s="94"/>
      <c r="Q333" s="218"/>
      <c r="R333" s="243"/>
      <c r="T333" s="120"/>
      <c r="U333" s="120"/>
      <c r="V333" s="120"/>
      <c r="W333" s="120"/>
      <c r="X333" s="120"/>
    </row>
    <row r="334" spans="16:24" ht="15.75" customHeight="1">
      <c r="P334" s="94"/>
      <c r="Q334" s="218"/>
      <c r="R334" s="243"/>
      <c r="T334" s="120"/>
      <c r="U334" s="120"/>
      <c r="V334" s="120"/>
      <c r="W334" s="120"/>
      <c r="X334" s="120"/>
    </row>
    <row r="335" spans="16:24" ht="15.75" customHeight="1">
      <c r="P335" s="94"/>
      <c r="Q335" s="218"/>
      <c r="R335" s="243"/>
      <c r="T335" s="120"/>
      <c r="U335" s="120"/>
      <c r="V335" s="120"/>
      <c r="W335" s="120"/>
      <c r="X335" s="120"/>
    </row>
    <row r="336" spans="16:18" ht="15.75">
      <c r="P336" s="94"/>
      <c r="Q336" s="218"/>
      <c r="R336" s="243"/>
    </row>
    <row r="337" spans="16:18" ht="15.75">
      <c r="P337" s="94"/>
      <c r="Q337" s="218"/>
      <c r="R337" s="243"/>
    </row>
    <row r="338" spans="16:18" ht="15.75">
      <c r="P338" s="94"/>
      <c r="Q338" s="218"/>
      <c r="R338" s="243"/>
    </row>
    <row r="339" spans="16:18" ht="15.75">
      <c r="P339" s="94"/>
      <c r="Q339" s="218"/>
      <c r="R339" s="243"/>
    </row>
    <row r="340" spans="16:18" ht="15.75">
      <c r="P340" s="94"/>
      <c r="Q340" s="218"/>
      <c r="R340" s="243"/>
    </row>
    <row r="341" spans="16:18" ht="15.75">
      <c r="P341" s="94"/>
      <c r="Q341" s="218"/>
      <c r="R341" s="243"/>
    </row>
    <row r="342" spans="16:18" ht="15.75">
      <c r="P342" s="94"/>
      <c r="Q342" s="218"/>
      <c r="R342" s="243"/>
    </row>
    <row r="343" spans="16:18" ht="15.75">
      <c r="P343" s="94"/>
      <c r="Q343" s="218"/>
      <c r="R343" s="243"/>
    </row>
    <row r="344" spans="16:18" ht="15.75">
      <c r="P344" s="94"/>
      <c r="Q344" s="218"/>
      <c r="R344" s="243"/>
    </row>
    <row r="345" spans="16:18" ht="15.75">
      <c r="P345" s="94"/>
      <c r="Q345" s="218"/>
      <c r="R345" s="243"/>
    </row>
    <row r="346" spans="16:18" ht="15.75">
      <c r="P346" s="94"/>
      <c r="Q346" s="218"/>
      <c r="R346" s="243"/>
    </row>
    <row r="347" spans="16:18" ht="15.75">
      <c r="P347" s="94"/>
      <c r="Q347" s="218"/>
      <c r="R347" s="243"/>
    </row>
    <row r="348" spans="16:18" ht="15.75">
      <c r="P348" s="94"/>
      <c r="Q348" s="218"/>
      <c r="R348" s="243"/>
    </row>
    <row r="349" spans="16:18" ht="15.75">
      <c r="P349" s="94"/>
      <c r="Q349" s="218"/>
      <c r="R349" s="243"/>
    </row>
    <row r="350" spans="16:18" ht="15.75">
      <c r="P350" s="94"/>
      <c r="Q350" s="218"/>
      <c r="R350" s="243"/>
    </row>
    <row r="351" spans="16:18" ht="15.75">
      <c r="P351" s="94"/>
      <c r="Q351" s="218"/>
      <c r="R351" s="243"/>
    </row>
    <row r="352" spans="16:18" ht="15.75">
      <c r="P352" s="94"/>
      <c r="Q352" s="218"/>
      <c r="R352" s="243"/>
    </row>
    <row r="353" spans="16:18" ht="15.75">
      <c r="P353" s="94"/>
      <c r="Q353" s="218"/>
      <c r="R353" s="243"/>
    </row>
    <row r="354" spans="16:18" ht="15.75">
      <c r="P354" s="94"/>
      <c r="Q354" s="218"/>
      <c r="R354" s="243"/>
    </row>
    <row r="355" spans="16:18" ht="15.75">
      <c r="P355" s="94"/>
      <c r="Q355" s="218"/>
      <c r="R355" s="243"/>
    </row>
    <row r="356" spans="16:18" ht="15.75">
      <c r="P356" s="94"/>
      <c r="Q356" s="218"/>
      <c r="R356" s="243"/>
    </row>
    <row r="357" spans="16:18" ht="15.75">
      <c r="P357" s="94"/>
      <c r="Q357" s="218"/>
      <c r="R357" s="243"/>
    </row>
    <row r="358" spans="16:18" ht="15.75">
      <c r="P358" s="94"/>
      <c r="Q358" s="218"/>
      <c r="R358" s="243"/>
    </row>
    <row r="359" spans="16:18" ht="15.75">
      <c r="P359" s="94"/>
      <c r="Q359" s="218"/>
      <c r="R359" s="243"/>
    </row>
    <row r="360" spans="16:18" ht="15.75">
      <c r="P360" s="114"/>
      <c r="Q360" s="219"/>
      <c r="R360" s="244"/>
    </row>
    <row r="361" spans="16:18" ht="15.75">
      <c r="P361" s="114"/>
      <c r="Q361" s="219"/>
      <c r="R361" s="244"/>
    </row>
    <row r="362" spans="16:18" ht="15.75">
      <c r="P362" s="114"/>
      <c r="Q362" s="219"/>
      <c r="R362" s="244"/>
    </row>
    <row r="363" spans="16:18" ht="15.75">
      <c r="P363" s="114"/>
      <c r="Q363" s="219"/>
      <c r="R363" s="244"/>
    </row>
    <row r="364" spans="16:18" ht="15.75">
      <c r="P364" s="114"/>
      <c r="Q364" s="219"/>
      <c r="R364" s="244"/>
    </row>
    <row r="365" spans="16:18" ht="15.75">
      <c r="P365" s="114"/>
      <c r="Q365" s="219"/>
      <c r="R365" s="244"/>
    </row>
    <row r="366" spans="16:18" ht="15.75">
      <c r="P366" s="114"/>
      <c r="Q366" s="219"/>
      <c r="R366" s="244"/>
    </row>
    <row r="367" spans="16:18" ht="15.75">
      <c r="P367" s="114"/>
      <c r="Q367" s="219"/>
      <c r="R367" s="244"/>
    </row>
    <row r="368" spans="16:18" ht="15.75">
      <c r="P368" s="114"/>
      <c r="Q368" s="219"/>
      <c r="R368" s="244"/>
    </row>
    <row r="369" spans="16:18" ht="15.75">
      <c r="P369" s="114"/>
      <c r="Q369" s="219"/>
      <c r="R369" s="244"/>
    </row>
    <row r="370" spans="16:18" ht="15.75">
      <c r="P370" s="114"/>
      <c r="Q370" s="219"/>
      <c r="R370" s="244"/>
    </row>
    <row r="371" spans="16:18" ht="15.75">
      <c r="P371" s="114"/>
      <c r="Q371" s="219"/>
      <c r="R371" s="244"/>
    </row>
    <row r="372" spans="16:18" ht="15.75">
      <c r="P372" s="114"/>
      <c r="Q372" s="219"/>
      <c r="R372" s="244"/>
    </row>
    <row r="373" spans="16:18" ht="15.75">
      <c r="P373" s="114"/>
      <c r="Q373" s="219"/>
      <c r="R373" s="244"/>
    </row>
    <row r="374" spans="16:18" ht="15.75">
      <c r="P374" s="114"/>
      <c r="Q374" s="219"/>
      <c r="R374" s="244"/>
    </row>
    <row r="375" spans="16:18" ht="15.75">
      <c r="P375" s="114"/>
      <c r="Q375" s="219"/>
      <c r="R375" s="244"/>
    </row>
    <row r="376" spans="16:18" ht="15.75">
      <c r="P376" s="114"/>
      <c r="Q376" s="219"/>
      <c r="R376" s="244"/>
    </row>
    <row r="377" spans="16:18" ht="15.75">
      <c r="P377" s="114"/>
      <c r="Q377" s="219"/>
      <c r="R377" s="244"/>
    </row>
    <row r="378" spans="16:18" ht="15.75">
      <c r="P378" s="114"/>
      <c r="Q378" s="219"/>
      <c r="R378" s="244"/>
    </row>
    <row r="379" spans="16:18" ht="15.75">
      <c r="P379" s="114"/>
      <c r="Q379" s="219"/>
      <c r="R379" s="244"/>
    </row>
    <row r="380" spans="16:18" ht="15.75">
      <c r="P380" s="114"/>
      <c r="Q380" s="219"/>
      <c r="R380" s="244"/>
    </row>
    <row r="381" spans="16:18" ht="15.75">
      <c r="P381" s="114"/>
      <c r="Q381" s="219"/>
      <c r="R381" s="244"/>
    </row>
    <row r="382" spans="16:18" ht="15.75">
      <c r="P382" s="114"/>
      <c r="Q382" s="219"/>
      <c r="R382" s="244"/>
    </row>
    <row r="383" spans="16:18" ht="15.75">
      <c r="P383" s="114"/>
      <c r="Q383" s="219"/>
      <c r="R383" s="244"/>
    </row>
    <row r="384" spans="16:18" ht="15.75">
      <c r="P384" s="114"/>
      <c r="Q384" s="219"/>
      <c r="R384" s="244"/>
    </row>
    <row r="385" spans="16:18" ht="15.75">
      <c r="P385" s="114"/>
      <c r="Q385" s="219"/>
      <c r="R385" s="244"/>
    </row>
    <row r="386" spans="16:18" ht="15.75">
      <c r="P386" s="114"/>
      <c r="Q386" s="219"/>
      <c r="R386" s="244"/>
    </row>
    <row r="387" spans="16:18" ht="15.75">
      <c r="P387" s="114"/>
      <c r="Q387" s="219"/>
      <c r="R387" s="244"/>
    </row>
    <row r="388" spans="16:18" ht="15.75">
      <c r="P388" s="114"/>
      <c r="Q388" s="219"/>
      <c r="R388" s="244"/>
    </row>
    <row r="389" spans="16:18" ht="15.75">
      <c r="P389" s="114"/>
      <c r="Q389" s="219"/>
      <c r="R389" s="244"/>
    </row>
    <row r="390" spans="16:18" ht="15.75">
      <c r="P390" s="114"/>
      <c r="Q390" s="219"/>
      <c r="R390" s="244"/>
    </row>
    <row r="391" spans="16:18" ht="15.75">
      <c r="P391" s="114"/>
      <c r="Q391" s="219"/>
      <c r="R391" s="244"/>
    </row>
    <row r="392" spans="16:18" ht="15.75">
      <c r="P392" s="114"/>
      <c r="Q392" s="219"/>
      <c r="R392" s="244"/>
    </row>
    <row r="393" spans="16:18" ht="15.75">
      <c r="P393" s="114"/>
      <c r="Q393" s="219"/>
      <c r="R393" s="244"/>
    </row>
    <row r="394" spans="16:18" ht="15.75">
      <c r="P394" s="114"/>
      <c r="Q394" s="219"/>
      <c r="R394" s="244"/>
    </row>
    <row r="395" spans="16:18" ht="15.75">
      <c r="P395" s="114"/>
      <c r="Q395" s="219"/>
      <c r="R395" s="244"/>
    </row>
    <row r="396" spans="16:18" ht="15.75">
      <c r="P396" s="114"/>
      <c r="Q396" s="219"/>
      <c r="R396" s="244"/>
    </row>
    <row r="397" spans="16:18" ht="15.75">
      <c r="P397" s="114"/>
      <c r="Q397" s="219"/>
      <c r="R397" s="244"/>
    </row>
    <row r="398" spans="16:18" ht="15.75">
      <c r="P398" s="114"/>
      <c r="Q398" s="219"/>
      <c r="R398" s="244"/>
    </row>
    <row r="399" spans="16:18" ht="15.75">
      <c r="P399" s="114"/>
      <c r="Q399" s="219"/>
      <c r="R399" s="244"/>
    </row>
    <row r="400" spans="16:18" ht="15.75">
      <c r="P400" s="114"/>
      <c r="Q400" s="219"/>
      <c r="R400" s="244"/>
    </row>
    <row r="401" spans="16:18" ht="15.75">
      <c r="P401" s="114"/>
      <c r="Q401" s="219"/>
      <c r="R401" s="244"/>
    </row>
    <row r="402" spans="16:18" ht="15.75">
      <c r="P402" s="114"/>
      <c r="Q402" s="219"/>
      <c r="R402" s="244"/>
    </row>
    <row r="403" spans="16:18" ht="15.75">
      <c r="P403" s="114"/>
      <c r="Q403" s="219"/>
      <c r="R403" s="244"/>
    </row>
    <row r="404" spans="16:18" ht="15.75">
      <c r="P404" s="114"/>
      <c r="Q404" s="219"/>
      <c r="R404" s="244"/>
    </row>
    <row r="405" spans="16:18" ht="15.75">
      <c r="P405" s="114"/>
      <c r="Q405" s="219"/>
      <c r="R405" s="244"/>
    </row>
    <row r="406" spans="16:18" ht="15.75">
      <c r="P406" s="114"/>
      <c r="Q406" s="219"/>
      <c r="R406" s="244"/>
    </row>
    <row r="407" spans="16:18" ht="15.75">
      <c r="P407" s="114"/>
      <c r="Q407" s="219"/>
      <c r="R407" s="244"/>
    </row>
    <row r="408" spans="16:18" ht="15.75">
      <c r="P408" s="114"/>
      <c r="Q408" s="219"/>
      <c r="R408" s="244"/>
    </row>
    <row r="409" spans="16:18" ht="15.75">
      <c r="P409" s="114"/>
      <c r="Q409" s="219"/>
      <c r="R409" s="244"/>
    </row>
    <row r="410" spans="16:18" ht="15.75">
      <c r="P410" s="114"/>
      <c r="Q410" s="219"/>
      <c r="R410" s="244"/>
    </row>
    <row r="411" spans="16:18" ht="15.75">
      <c r="P411" s="114"/>
      <c r="Q411" s="219"/>
      <c r="R411" s="244"/>
    </row>
    <row r="412" spans="16:18" ht="15.75">
      <c r="P412" s="114"/>
      <c r="Q412" s="219"/>
      <c r="R412" s="244"/>
    </row>
    <row r="413" spans="16:18" ht="15.75">
      <c r="P413" s="114"/>
      <c r="Q413" s="219"/>
      <c r="R413" s="244"/>
    </row>
    <row r="414" spans="16:18" ht="15.75">
      <c r="P414" s="114"/>
      <c r="Q414" s="219"/>
      <c r="R414" s="244"/>
    </row>
    <row r="415" spans="16:18" ht="15.75">
      <c r="P415" s="114"/>
      <c r="Q415" s="219"/>
      <c r="R415" s="244"/>
    </row>
    <row r="416" spans="16:18" ht="15.75">
      <c r="P416" s="114"/>
      <c r="Q416" s="219"/>
      <c r="R416" s="244"/>
    </row>
    <row r="417" spans="16:18" ht="15.75">
      <c r="P417" s="114"/>
      <c r="Q417" s="219"/>
      <c r="R417" s="244"/>
    </row>
    <row r="418" spans="16:18" ht="15.75">
      <c r="P418" s="114"/>
      <c r="Q418" s="219"/>
      <c r="R418" s="244"/>
    </row>
    <row r="419" spans="16:18" ht="15.75">
      <c r="P419" s="114"/>
      <c r="Q419" s="219"/>
      <c r="R419" s="244"/>
    </row>
    <row r="420" spans="16:18" ht="15.75">
      <c r="P420" s="114"/>
      <c r="Q420" s="219"/>
      <c r="R420" s="244"/>
    </row>
    <row r="421" spans="16:18" ht="15.75">
      <c r="P421" s="114"/>
      <c r="Q421" s="219"/>
      <c r="R421" s="244"/>
    </row>
    <row r="422" spans="16:18" ht="15.75">
      <c r="P422" s="114"/>
      <c r="Q422" s="219"/>
      <c r="R422" s="244"/>
    </row>
    <row r="423" spans="16:18" ht="15.75">
      <c r="P423" s="114"/>
      <c r="Q423" s="219"/>
      <c r="R423" s="244"/>
    </row>
    <row r="424" spans="16:18" ht="15.75">
      <c r="P424" s="114"/>
      <c r="Q424" s="219"/>
      <c r="R424" s="244"/>
    </row>
    <row r="425" spans="16:18" ht="15.75">
      <c r="P425" s="114"/>
      <c r="Q425" s="219"/>
      <c r="R425" s="244"/>
    </row>
    <row r="426" spans="16:18" ht="15.75">
      <c r="P426" s="114"/>
      <c r="Q426" s="219"/>
      <c r="R426" s="244"/>
    </row>
    <row r="427" spans="16:18" ht="15.75">
      <c r="P427" s="114"/>
      <c r="Q427" s="219"/>
      <c r="R427" s="244"/>
    </row>
    <row r="428" spans="16:18" ht="15.75">
      <c r="P428" s="114"/>
      <c r="Q428" s="219"/>
      <c r="R428" s="244"/>
    </row>
    <row r="429" spans="16:18" ht="15.75">
      <c r="P429" s="114"/>
      <c r="Q429" s="219"/>
      <c r="R429" s="244"/>
    </row>
    <row r="430" spans="16:18" ht="15.75">
      <c r="P430" s="114"/>
      <c r="Q430" s="219"/>
      <c r="R430" s="244"/>
    </row>
    <row r="431" spans="16:18" ht="15.75">
      <c r="P431" s="114"/>
      <c r="Q431" s="219"/>
      <c r="R431" s="244"/>
    </row>
    <row r="432" spans="16:18" ht="15.75">
      <c r="P432" s="114"/>
      <c r="Q432" s="219"/>
      <c r="R432" s="244"/>
    </row>
    <row r="433" spans="16:18" ht="15.75">
      <c r="P433" s="114"/>
      <c r="Q433" s="219"/>
      <c r="R433" s="244"/>
    </row>
    <row r="434" spans="16:18" ht="15.75">
      <c r="P434" s="114"/>
      <c r="Q434" s="219"/>
      <c r="R434" s="244"/>
    </row>
    <row r="435" spans="16:18" ht="15.75">
      <c r="P435" s="114"/>
      <c r="Q435" s="219"/>
      <c r="R435" s="244"/>
    </row>
    <row r="436" spans="16:18" ht="15.75">
      <c r="P436" s="114"/>
      <c r="Q436" s="219"/>
      <c r="R436" s="244"/>
    </row>
    <row r="437" spans="16:18" ht="15.75">
      <c r="P437" s="114"/>
      <c r="Q437" s="219"/>
      <c r="R437" s="244"/>
    </row>
    <row r="438" spans="16:18" ht="15.75">
      <c r="P438" s="114"/>
      <c r="Q438" s="219"/>
      <c r="R438" s="244"/>
    </row>
    <row r="439" spans="16:18" ht="15.75">
      <c r="P439" s="114"/>
      <c r="Q439" s="219"/>
      <c r="R439" s="244"/>
    </row>
    <row r="440" spans="16:18" ht="15.75">
      <c r="P440" s="114"/>
      <c r="Q440" s="219"/>
      <c r="R440" s="244"/>
    </row>
    <row r="441" spans="16:18" ht="15.75">
      <c r="P441" s="114"/>
      <c r="Q441" s="219"/>
      <c r="R441" s="244"/>
    </row>
    <row r="442" spans="16:18" ht="15.75">
      <c r="P442" s="114"/>
      <c r="Q442" s="219"/>
      <c r="R442" s="244"/>
    </row>
    <row r="443" spans="16:18" ht="15.75">
      <c r="P443" s="114"/>
      <c r="Q443" s="219"/>
      <c r="R443" s="244"/>
    </row>
    <row r="444" spans="16:18" ht="15.75">
      <c r="P444" s="114"/>
      <c r="Q444" s="219"/>
      <c r="R444" s="244"/>
    </row>
    <row r="445" spans="16:18" ht="15.75">
      <c r="P445" s="114"/>
      <c r="Q445" s="219"/>
      <c r="R445" s="244"/>
    </row>
    <row r="446" spans="16:18" ht="15.75">
      <c r="P446" s="114"/>
      <c r="Q446" s="219"/>
      <c r="R446" s="244"/>
    </row>
    <row r="447" spans="16:18" ht="15.75">
      <c r="P447" s="114"/>
      <c r="Q447" s="219"/>
      <c r="R447" s="244"/>
    </row>
    <row r="448" spans="16:18" ht="15.75">
      <c r="P448" s="114"/>
      <c r="Q448" s="219"/>
      <c r="R448" s="244"/>
    </row>
    <row r="449" spans="16:18" ht="15.75">
      <c r="P449" s="114"/>
      <c r="Q449" s="219"/>
      <c r="R449" s="244"/>
    </row>
    <row r="450" spans="16:18" ht="15.75">
      <c r="P450" s="114"/>
      <c r="Q450" s="219"/>
      <c r="R450" s="244"/>
    </row>
    <row r="451" spans="16:18" ht="15.75">
      <c r="P451" s="114"/>
      <c r="Q451" s="219"/>
      <c r="R451" s="244"/>
    </row>
    <row r="452" spans="16:18" ht="15.75">
      <c r="P452" s="114"/>
      <c r="Q452" s="219"/>
      <c r="R452" s="244"/>
    </row>
    <row r="453" spans="16:18" ht="15.75">
      <c r="P453" s="114"/>
      <c r="Q453" s="219"/>
      <c r="R453" s="244"/>
    </row>
    <row r="454" spans="16:18" ht="15.75">
      <c r="P454" s="114"/>
      <c r="Q454" s="219"/>
      <c r="R454" s="244"/>
    </row>
    <row r="455" spans="16:18" ht="15.75">
      <c r="P455" s="114"/>
      <c r="Q455" s="219"/>
      <c r="R455" s="244"/>
    </row>
    <row r="456" spans="16:18" ht="15.75">
      <c r="P456" s="114"/>
      <c r="Q456" s="219"/>
      <c r="R456" s="244"/>
    </row>
    <row r="457" spans="16:18" ht="15.75">
      <c r="P457" s="114"/>
      <c r="Q457" s="219"/>
      <c r="R457" s="244"/>
    </row>
    <row r="458" spans="16:18" ht="15.75">
      <c r="P458" s="114"/>
      <c r="Q458" s="219"/>
      <c r="R458" s="244"/>
    </row>
    <row r="459" spans="16:18" ht="15.75">
      <c r="P459" s="114"/>
      <c r="Q459" s="219"/>
      <c r="R459" s="244"/>
    </row>
    <row r="460" spans="16:18" ht="15.75">
      <c r="P460" s="114"/>
      <c r="Q460" s="219"/>
      <c r="R460" s="244"/>
    </row>
    <row r="461" spans="16:18" ht="15.75">
      <c r="P461" s="114"/>
      <c r="Q461" s="219"/>
      <c r="R461" s="244"/>
    </row>
    <row r="462" spans="16:18" ht="15.75">
      <c r="P462" s="114"/>
      <c r="Q462" s="219"/>
      <c r="R462" s="244"/>
    </row>
    <row r="463" spans="16:18" ht="15.75">
      <c r="P463" s="114"/>
      <c r="Q463" s="219"/>
      <c r="R463" s="244"/>
    </row>
    <row r="464" spans="16:18" ht="15.75">
      <c r="P464" s="114"/>
      <c r="Q464" s="219"/>
      <c r="R464" s="244"/>
    </row>
    <row r="465" spans="16:18" ht="15.75">
      <c r="P465" s="114"/>
      <c r="Q465" s="219"/>
      <c r="R465" s="244"/>
    </row>
    <row r="466" spans="16:18" ht="15.75">
      <c r="P466" s="114"/>
      <c r="Q466" s="219"/>
      <c r="R466" s="244"/>
    </row>
    <row r="467" spans="16:18" ht="15.75">
      <c r="P467" s="114"/>
      <c r="Q467" s="219"/>
      <c r="R467" s="244"/>
    </row>
    <row r="468" spans="16:18" ht="15.75">
      <c r="P468" s="114"/>
      <c r="Q468" s="219"/>
      <c r="R468" s="244"/>
    </row>
    <row r="469" spans="16:18" ht="15.75">
      <c r="P469" s="114"/>
      <c r="Q469" s="219"/>
      <c r="R469" s="244"/>
    </row>
    <row r="470" spans="16:18" ht="15.75">
      <c r="P470" s="114"/>
      <c r="Q470" s="219"/>
      <c r="R470" s="244"/>
    </row>
    <row r="471" spans="16:18" ht="15.75">
      <c r="P471" s="114"/>
      <c r="Q471" s="219"/>
      <c r="R471" s="244"/>
    </row>
    <row r="472" spans="16:18" ht="15.75">
      <c r="P472" s="114"/>
      <c r="Q472" s="219"/>
      <c r="R472" s="244"/>
    </row>
    <row r="473" spans="16:18" ht="15.75">
      <c r="P473" s="114"/>
      <c r="Q473" s="219"/>
      <c r="R473" s="244"/>
    </row>
    <row r="474" spans="16:18" ht="15.75">
      <c r="P474" s="114"/>
      <c r="Q474" s="219"/>
      <c r="R474" s="244"/>
    </row>
    <row r="475" spans="16:18" ht="15.75">
      <c r="P475" s="114"/>
      <c r="Q475" s="219"/>
      <c r="R475" s="244"/>
    </row>
    <row r="476" spans="16:18" ht="15.75">
      <c r="P476" s="114"/>
      <c r="Q476" s="219"/>
      <c r="R476" s="244"/>
    </row>
    <row r="477" spans="16:18" ht="15.75">
      <c r="P477" s="114"/>
      <c r="Q477" s="219"/>
      <c r="R477" s="244"/>
    </row>
    <row r="478" spans="16:18" ht="15.75">
      <c r="P478" s="114"/>
      <c r="Q478" s="219"/>
      <c r="R478" s="244"/>
    </row>
    <row r="479" spans="16:18" ht="15.75">
      <c r="P479" s="114"/>
      <c r="Q479" s="219"/>
      <c r="R479" s="244"/>
    </row>
    <row r="480" spans="16:18" ht="15.75">
      <c r="P480" s="114"/>
      <c r="Q480" s="219"/>
      <c r="R480" s="244"/>
    </row>
    <row r="481" spans="16:18" ht="18">
      <c r="P481" s="134"/>
      <c r="Q481" s="134"/>
      <c r="R481" s="134"/>
    </row>
    <row r="482" ht="12.75">
      <c r="P482" s="16"/>
    </row>
  </sheetData>
  <sheetProtection password="F92D" sheet="1" objects="1" scenarios="1" formatCells="0" formatColumns="0" formatRows="0"/>
  <mergeCells count="277">
    <mergeCell ref="Z237:AA237"/>
    <mergeCell ref="Z238:AA238"/>
    <mergeCell ref="Z239:AA239"/>
    <mergeCell ref="N14:O14"/>
    <mergeCell ref="F232:G232"/>
    <mergeCell ref="Z232:AA232"/>
    <mergeCell ref="Z233:AA233"/>
    <mergeCell ref="Z234:AA234"/>
    <mergeCell ref="Z235:AA235"/>
    <mergeCell ref="Z236:AA236"/>
    <mergeCell ref="F228:G228"/>
    <mergeCell ref="F229:G229"/>
    <mergeCell ref="Z229:AB229"/>
    <mergeCell ref="F230:G230"/>
    <mergeCell ref="Z230:AA230"/>
    <mergeCell ref="F231:G231"/>
    <mergeCell ref="Z231:AA231"/>
    <mergeCell ref="F222:G222"/>
    <mergeCell ref="F223:G223"/>
    <mergeCell ref="F224:G224"/>
    <mergeCell ref="F225:G225"/>
    <mergeCell ref="F226:G226"/>
    <mergeCell ref="F227:G227"/>
    <mergeCell ref="T216:X221"/>
    <mergeCell ref="F217:G217"/>
    <mergeCell ref="F218:G218"/>
    <mergeCell ref="F219:G219"/>
    <mergeCell ref="F220:G220"/>
    <mergeCell ref="F221:G221"/>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77:G77"/>
    <mergeCell ref="F78:G78"/>
    <mergeCell ref="F97:G97"/>
    <mergeCell ref="F98:G98"/>
    <mergeCell ref="F99:G99"/>
    <mergeCell ref="F100:G100"/>
    <mergeCell ref="F101:G101"/>
    <mergeCell ref="F102:G102"/>
    <mergeCell ref="F91:G91"/>
    <mergeCell ref="F92:G92"/>
    <mergeCell ref="F93:G93"/>
    <mergeCell ref="F94:G94"/>
    <mergeCell ref="F95:G95"/>
    <mergeCell ref="F96:G96"/>
    <mergeCell ref="Z78:AC218"/>
    <mergeCell ref="F79:G79"/>
    <mergeCell ref="F80:G80"/>
    <mergeCell ref="F81:G81"/>
    <mergeCell ref="F82:G82"/>
    <mergeCell ref="F83:G83"/>
    <mergeCell ref="F84:G84"/>
    <mergeCell ref="F68:G68"/>
    <mergeCell ref="F69:G69"/>
    <mergeCell ref="T69:X69"/>
    <mergeCell ref="F70:G70"/>
    <mergeCell ref="F71:G71"/>
    <mergeCell ref="U71:X213"/>
    <mergeCell ref="F72:G72"/>
    <mergeCell ref="F73:G73"/>
    <mergeCell ref="F74:G74"/>
    <mergeCell ref="F75:G75"/>
    <mergeCell ref="F85:G85"/>
    <mergeCell ref="F86:G86"/>
    <mergeCell ref="F87:G87"/>
    <mergeCell ref="F88:G88"/>
    <mergeCell ref="F89:G89"/>
    <mergeCell ref="F90:G90"/>
    <mergeCell ref="F76:G76"/>
    <mergeCell ref="F61:G61"/>
    <mergeCell ref="F62:G62"/>
    <mergeCell ref="F63:G63"/>
    <mergeCell ref="T63:X67"/>
    <mergeCell ref="F64:G64"/>
    <mergeCell ref="F65:G65"/>
    <mergeCell ref="F66:G66"/>
    <mergeCell ref="F67:G67"/>
    <mergeCell ref="F53:G53"/>
    <mergeCell ref="U53:X56"/>
    <mergeCell ref="F54:G54"/>
    <mergeCell ref="F55:G55"/>
    <mergeCell ref="F56:G56"/>
    <mergeCell ref="F57:G57"/>
    <mergeCell ref="U57:X61"/>
    <mergeCell ref="F58:G58"/>
    <mergeCell ref="F59:G59"/>
    <mergeCell ref="F60:G60"/>
    <mergeCell ref="F33:G33"/>
    <mergeCell ref="F34:G34"/>
    <mergeCell ref="F35:G35"/>
    <mergeCell ref="F47:G47"/>
    <mergeCell ref="U47:X48"/>
    <mergeCell ref="F48:G48"/>
    <mergeCell ref="F49:G49"/>
    <mergeCell ref="U49:X52"/>
    <mergeCell ref="F50:G50"/>
    <mergeCell ref="F51:G51"/>
    <mergeCell ref="F52:G52"/>
    <mergeCell ref="F42:G42"/>
    <mergeCell ref="F43:G43"/>
    <mergeCell ref="U43:X46"/>
    <mergeCell ref="F44:G44"/>
    <mergeCell ref="F45:G45"/>
    <mergeCell ref="F46:G46"/>
    <mergeCell ref="T25:X26"/>
    <mergeCell ref="E26:F26"/>
    <mergeCell ref="E27:F27"/>
    <mergeCell ref="T28:X31"/>
    <mergeCell ref="C31:C38"/>
    <mergeCell ref="E31:E32"/>
    <mergeCell ref="F31:G32"/>
    <mergeCell ref="H31:H32"/>
    <mergeCell ref="I31:I32"/>
    <mergeCell ref="J31:J32"/>
    <mergeCell ref="C19:C26"/>
    <mergeCell ref="E25:F25"/>
    <mergeCell ref="F36:G36"/>
    <mergeCell ref="U36:X37"/>
    <mergeCell ref="F37:G37"/>
    <mergeCell ref="F38:G38"/>
    <mergeCell ref="U38:X41"/>
    <mergeCell ref="F39:G39"/>
    <mergeCell ref="F40:G40"/>
    <mergeCell ref="F41:G41"/>
    <mergeCell ref="K31:K32"/>
    <mergeCell ref="M31:N31"/>
    <mergeCell ref="O31:P31"/>
    <mergeCell ref="U32:X35"/>
    <mergeCell ref="T16:X17"/>
    <mergeCell ref="T19:X23"/>
    <mergeCell ref="E20:F20"/>
    <mergeCell ref="E21:F21"/>
    <mergeCell ref="E22:F22"/>
    <mergeCell ref="E23:F23"/>
    <mergeCell ref="E24:F24"/>
    <mergeCell ref="G17:H18"/>
    <mergeCell ref="I17:L17"/>
    <mergeCell ref="M17:P17"/>
    <mergeCell ref="I18:J18"/>
    <mergeCell ref="K18:L18"/>
    <mergeCell ref="E19:F19"/>
    <mergeCell ref="C14:C15"/>
    <mergeCell ref="Z7:AE10"/>
    <mergeCell ref="E8:Q8"/>
    <mergeCell ref="T9:X13"/>
    <mergeCell ref="E10:Q10"/>
    <mergeCell ref="Z11:AE13"/>
    <mergeCell ref="E12:Q12"/>
    <mergeCell ref="D1:L1"/>
    <mergeCell ref="B2:R2"/>
    <mergeCell ref="T2:X2"/>
    <mergeCell ref="Z2:AE2"/>
    <mergeCell ref="B3:Q3"/>
    <mergeCell ref="T3:X5"/>
    <mergeCell ref="Z3:AE5"/>
    <mergeCell ref="C5:C12"/>
    <mergeCell ref="E5:Q5"/>
    <mergeCell ref="T7:X8"/>
    <mergeCell ref="Z14:AE28"/>
    <mergeCell ref="F14:G14"/>
    <mergeCell ref="I14:J14"/>
    <mergeCell ref="K14:L14"/>
    <mergeCell ref="T14:X15"/>
    <mergeCell ref="I15:J15"/>
    <mergeCell ref="K15:L15"/>
  </mergeCells>
  <dataValidations count="3">
    <dataValidation type="list" allowBlank="1" showInputMessage="1" showErrorMessage="1" sqref="H33:H231">
      <formula1>$E$20:$E$26</formula1>
    </dataValidation>
    <dataValidation type="decimal" operator="greaterThan" allowBlank="1" showInputMessage="1" showErrorMessage="1" sqref="I33:J231 F14:G14">
      <formula1>0</formula1>
    </dataValidation>
    <dataValidation type="decimal" operator="greaterThan" allowBlank="1" showInputMessage="1" showErrorMessage="1" sqref="L33:P231">
      <formula1>-0.01</formula1>
    </dataValidation>
  </dataValidations>
  <printOptions horizontalCentered="1"/>
  <pageMargins left="0.42" right="0.4" top="0.52" bottom="0.48" header="0.3" footer="0.3"/>
  <pageSetup fitToHeight="10" horizontalDpi="600" verticalDpi="600" orientation="landscape" paperSize="9" scale="45" r:id="rId3"/>
  <headerFooter>
    <oddFooter>&amp;CForm PC-2105</oddFooter>
  </headerFooter>
  <rowBreaks count="2" manualBreakCount="2">
    <brk id="29" min="1" max="17" man="1"/>
    <brk id="73" min="1" max="17" man="1"/>
  </rowBreaks>
  <legacyDrawing r:id="rId2"/>
</worksheet>
</file>

<file path=xl/worksheets/sheet6.xml><?xml version="1.0" encoding="utf-8"?>
<worksheet xmlns="http://schemas.openxmlformats.org/spreadsheetml/2006/main" xmlns:r="http://schemas.openxmlformats.org/officeDocument/2006/relationships">
  <sheetPr>
    <tabColor theme="7" tint="-0.24997000396251678"/>
  </sheetPr>
  <dimension ref="A1:I33"/>
  <sheetViews>
    <sheetView zoomScalePageLayoutView="0" workbookViewId="0" topLeftCell="A1">
      <selection activeCell="A1" sqref="A1:C1"/>
    </sheetView>
  </sheetViews>
  <sheetFormatPr defaultColWidth="9.140625" defaultRowHeight="15"/>
  <cols>
    <col min="1" max="1" width="8.57421875" style="0" customWidth="1"/>
    <col min="2" max="2" width="20.7109375" style="0" customWidth="1"/>
    <col min="3" max="3" width="22.8515625" style="0" customWidth="1"/>
    <col min="4" max="4" width="18.28125" style="0" customWidth="1"/>
    <col min="5" max="5" width="24.7109375" style="0" customWidth="1"/>
    <col min="6" max="6" width="32.421875" style="0" customWidth="1"/>
    <col min="7" max="7" width="24.421875" style="0" customWidth="1"/>
    <col min="8" max="8" width="17.00390625" style="0" customWidth="1"/>
  </cols>
  <sheetData>
    <row r="1" spans="1:4" ht="59.25" customHeight="1">
      <c r="A1" s="611" t="s">
        <v>554</v>
      </c>
      <c r="B1" s="611"/>
      <c r="C1" s="611"/>
      <c r="D1" s="1"/>
    </row>
    <row r="2" spans="1:9" ht="15">
      <c r="A2" s="220" t="s">
        <v>536</v>
      </c>
      <c r="B2" s="220" t="s">
        <v>10</v>
      </c>
      <c r="C2" s="220" t="s">
        <v>11</v>
      </c>
      <c r="D2" s="220" t="s">
        <v>537</v>
      </c>
      <c r="E2" s="220" t="s">
        <v>538</v>
      </c>
      <c r="F2" s="220" t="s">
        <v>539</v>
      </c>
      <c r="G2" s="220" t="s">
        <v>282</v>
      </c>
      <c r="H2" s="220" t="s">
        <v>283</v>
      </c>
      <c r="I2" s="220" t="s">
        <v>540</v>
      </c>
    </row>
    <row r="3" spans="1:9" ht="15">
      <c r="A3" s="246"/>
      <c r="B3" s="246"/>
      <c r="C3" s="246"/>
      <c r="D3" s="246"/>
      <c r="E3" s="246"/>
      <c r="F3" s="246"/>
      <c r="G3" s="246"/>
      <c r="H3" s="246"/>
      <c r="I3" s="246"/>
    </row>
    <row r="4" spans="1:9" ht="15">
      <c r="A4" s="246"/>
      <c r="B4" s="246"/>
      <c r="C4" s="246"/>
      <c r="D4" s="246"/>
      <c r="E4" s="246"/>
      <c r="F4" s="246"/>
      <c r="G4" s="246"/>
      <c r="H4" s="246"/>
      <c r="I4" s="246"/>
    </row>
    <row r="5" spans="1:9" ht="15">
      <c r="A5" s="246"/>
      <c r="B5" s="246"/>
      <c r="C5" s="246"/>
      <c r="D5" s="246"/>
      <c r="E5" s="246"/>
      <c r="F5" s="246"/>
      <c r="G5" s="246"/>
      <c r="H5" s="246"/>
      <c r="I5" s="246"/>
    </row>
    <row r="6" spans="1:9" ht="15">
      <c r="A6" s="246"/>
      <c r="B6" s="246"/>
      <c r="C6" s="246"/>
      <c r="D6" s="246"/>
      <c r="E6" s="246"/>
      <c r="F6" s="246"/>
      <c r="G6" s="246"/>
      <c r="H6" s="246"/>
      <c r="I6" s="246"/>
    </row>
    <row r="7" spans="1:9" ht="15">
      <c r="A7" s="246"/>
      <c r="B7" s="246"/>
      <c r="C7" s="246"/>
      <c r="D7" s="246"/>
      <c r="E7" s="246"/>
      <c r="F7" s="246"/>
      <c r="G7" s="246"/>
      <c r="H7" s="246"/>
      <c r="I7" s="246"/>
    </row>
    <row r="8" spans="1:9" ht="15">
      <c r="A8" s="246"/>
      <c r="B8" s="246"/>
      <c r="C8" s="246"/>
      <c r="D8" s="246"/>
      <c r="E8" s="246"/>
      <c r="F8" s="246"/>
      <c r="G8" s="246"/>
      <c r="H8" s="246"/>
      <c r="I8" s="246"/>
    </row>
    <row r="9" spans="1:9" ht="15">
      <c r="A9" s="246"/>
      <c r="B9" s="246"/>
      <c r="C9" s="246"/>
      <c r="D9" s="246"/>
      <c r="E9" s="246"/>
      <c r="F9" s="246"/>
      <c r="G9" s="246"/>
      <c r="H9" s="246"/>
      <c r="I9" s="246"/>
    </row>
    <row r="10" spans="1:9" ht="15">
      <c r="A10" s="246"/>
      <c r="B10" s="246"/>
      <c r="C10" s="246"/>
      <c r="D10" s="246"/>
      <c r="E10" s="246"/>
      <c r="F10" s="246"/>
      <c r="G10" s="246"/>
      <c r="H10" s="246"/>
      <c r="I10" s="246"/>
    </row>
    <row r="11" spans="1:9" ht="15">
      <c r="A11" s="246"/>
      <c r="B11" s="246"/>
      <c r="C11" s="246"/>
      <c r="D11" s="246"/>
      <c r="E11" s="246"/>
      <c r="F11" s="246"/>
      <c r="G11" s="246"/>
      <c r="H11" s="246"/>
      <c r="I11" s="246"/>
    </row>
    <row r="12" spans="1:9" ht="15">
      <c r="A12" s="246"/>
      <c r="B12" s="246"/>
      <c r="C12" s="246"/>
      <c r="D12" s="246"/>
      <c r="E12" s="246"/>
      <c r="F12" s="246"/>
      <c r="G12" s="246"/>
      <c r="H12" s="246"/>
      <c r="I12" s="246"/>
    </row>
    <row r="13" spans="1:9" ht="15">
      <c r="A13" s="246"/>
      <c r="B13" s="246"/>
      <c r="C13" s="246"/>
      <c r="D13" s="246"/>
      <c r="E13" s="246"/>
      <c r="F13" s="246"/>
      <c r="G13" s="246"/>
      <c r="H13" s="246"/>
      <c r="I13" s="246"/>
    </row>
    <row r="14" spans="1:9" ht="15">
      <c r="A14" s="246"/>
      <c r="B14" s="246"/>
      <c r="C14" s="246"/>
      <c r="D14" s="246"/>
      <c r="E14" s="246"/>
      <c r="F14" s="246"/>
      <c r="G14" s="246"/>
      <c r="H14" s="246"/>
      <c r="I14" s="246"/>
    </row>
    <row r="15" spans="1:9" ht="15">
      <c r="A15" s="246"/>
      <c r="B15" s="246"/>
      <c r="C15" s="246"/>
      <c r="D15" s="246"/>
      <c r="E15" s="246"/>
      <c r="F15" s="246"/>
      <c r="G15" s="246"/>
      <c r="H15" s="246"/>
      <c r="I15" s="246"/>
    </row>
    <row r="16" spans="1:9" ht="15">
      <c r="A16" s="246"/>
      <c r="B16" s="246"/>
      <c r="C16" s="246"/>
      <c r="D16" s="246"/>
      <c r="E16" s="246"/>
      <c r="F16" s="246"/>
      <c r="G16" s="246"/>
      <c r="H16" s="246"/>
      <c r="I16" s="246"/>
    </row>
    <row r="17" spans="1:9" ht="15">
      <c r="A17" s="246"/>
      <c r="B17" s="246"/>
      <c r="C17" s="246"/>
      <c r="D17" s="246"/>
      <c r="E17" s="246"/>
      <c r="F17" s="246"/>
      <c r="G17" s="246"/>
      <c r="H17" s="246"/>
      <c r="I17" s="246"/>
    </row>
    <row r="18" spans="1:9" ht="15">
      <c r="A18" s="246"/>
      <c r="B18" s="246"/>
      <c r="C18" s="246"/>
      <c r="D18" s="246"/>
      <c r="E18" s="246"/>
      <c r="F18" s="246"/>
      <c r="G18" s="246"/>
      <c r="H18" s="246"/>
      <c r="I18" s="246"/>
    </row>
    <row r="19" spans="1:9" ht="15">
      <c r="A19" s="246"/>
      <c r="B19" s="246"/>
      <c r="C19" s="246"/>
      <c r="D19" s="246"/>
      <c r="E19" s="246"/>
      <c r="F19" s="246"/>
      <c r="G19" s="246"/>
      <c r="H19" s="246"/>
      <c r="I19" s="246"/>
    </row>
    <row r="20" spans="1:9" ht="15">
      <c r="A20" s="246"/>
      <c r="B20" s="246"/>
      <c r="C20" s="246"/>
      <c r="D20" s="246"/>
      <c r="E20" s="246"/>
      <c r="F20" s="246"/>
      <c r="G20" s="246"/>
      <c r="H20" s="246"/>
      <c r="I20" s="246"/>
    </row>
    <row r="21" spans="1:9" ht="15">
      <c r="A21" s="246"/>
      <c r="B21" s="246"/>
      <c r="C21" s="246"/>
      <c r="D21" s="246"/>
      <c r="E21" s="246"/>
      <c r="F21" s="246"/>
      <c r="G21" s="246"/>
      <c r="H21" s="246"/>
      <c r="I21" s="246"/>
    </row>
    <row r="22" spans="1:9" ht="15">
      <c r="A22" s="246"/>
      <c r="B22" s="246"/>
      <c r="C22" s="246"/>
      <c r="D22" s="246"/>
      <c r="E22" s="246"/>
      <c r="F22" s="246"/>
      <c r="G22" s="246"/>
      <c r="H22" s="246"/>
      <c r="I22" s="246"/>
    </row>
    <row r="23" spans="1:9" ht="15">
      <c r="A23" s="246"/>
      <c r="B23" s="246"/>
      <c r="C23" s="246"/>
      <c r="D23" s="246"/>
      <c r="E23" s="246"/>
      <c r="F23" s="246"/>
      <c r="G23" s="246"/>
      <c r="H23" s="246"/>
      <c r="I23" s="246"/>
    </row>
    <row r="24" spans="1:9" ht="15">
      <c r="A24" s="246"/>
      <c r="B24" s="246"/>
      <c r="C24" s="246"/>
      <c r="D24" s="246"/>
      <c r="E24" s="246"/>
      <c r="F24" s="246"/>
      <c r="G24" s="246"/>
      <c r="H24" s="246"/>
      <c r="I24" s="246"/>
    </row>
    <row r="25" spans="1:9" ht="15">
      <c r="A25" s="246"/>
      <c r="B25" s="246"/>
      <c r="C25" s="246"/>
      <c r="D25" s="246"/>
      <c r="E25" s="246"/>
      <c r="F25" s="246"/>
      <c r="G25" s="246"/>
      <c r="H25" s="246"/>
      <c r="I25" s="246"/>
    </row>
    <row r="26" spans="1:9" ht="15">
      <c r="A26" s="246"/>
      <c r="B26" s="246"/>
      <c r="C26" s="246"/>
      <c r="D26" s="246"/>
      <c r="E26" s="246"/>
      <c r="F26" s="246"/>
      <c r="G26" s="246"/>
      <c r="H26" s="246"/>
      <c r="I26" s="246"/>
    </row>
    <row r="27" spans="1:9" ht="15">
      <c r="A27" s="246"/>
      <c r="B27" s="246"/>
      <c r="C27" s="246"/>
      <c r="D27" s="246"/>
      <c r="E27" s="246"/>
      <c r="F27" s="246"/>
      <c r="G27" s="246"/>
      <c r="H27" s="246"/>
      <c r="I27" s="246"/>
    </row>
    <row r="28" spans="1:9" ht="15">
      <c r="A28" s="246"/>
      <c r="B28" s="246"/>
      <c r="C28" s="246"/>
      <c r="D28" s="246"/>
      <c r="E28" s="246"/>
      <c r="F28" s="246"/>
      <c r="G28" s="246"/>
      <c r="H28" s="246"/>
      <c r="I28" s="246"/>
    </row>
    <row r="29" spans="1:9" ht="15">
      <c r="A29" s="246"/>
      <c r="B29" s="246"/>
      <c r="C29" s="246"/>
      <c r="D29" s="246"/>
      <c r="E29" s="246"/>
      <c r="F29" s="246"/>
      <c r="G29" s="246"/>
      <c r="H29" s="246"/>
      <c r="I29" s="246"/>
    </row>
    <row r="30" spans="1:9" ht="15">
      <c r="A30" s="246"/>
      <c r="B30" s="246"/>
      <c r="C30" s="246"/>
      <c r="D30" s="246"/>
      <c r="E30" s="246"/>
      <c r="F30" s="246"/>
      <c r="G30" s="246"/>
      <c r="H30" s="246"/>
      <c r="I30" s="246"/>
    </row>
    <row r="31" spans="1:9" ht="15">
      <c r="A31" s="246"/>
      <c r="B31" s="246"/>
      <c r="C31" s="246"/>
      <c r="D31" s="246"/>
      <c r="E31" s="246"/>
      <c r="F31" s="246"/>
      <c r="G31" s="246"/>
      <c r="H31" s="246"/>
      <c r="I31" s="246"/>
    </row>
    <row r="32" spans="1:9" ht="15">
      <c r="A32" s="246"/>
      <c r="B32" s="246"/>
      <c r="C32" s="246"/>
      <c r="D32" s="246"/>
      <c r="E32" s="246"/>
      <c r="F32" s="246"/>
      <c r="G32" s="246"/>
      <c r="H32" s="246"/>
      <c r="I32" s="246"/>
    </row>
    <row r="33" spans="1:9" ht="15">
      <c r="A33" s="246"/>
      <c r="B33" s="246"/>
      <c r="C33" s="246"/>
      <c r="D33" s="246"/>
      <c r="E33" s="246"/>
      <c r="F33" s="246"/>
      <c r="G33" s="246"/>
      <c r="H33" s="246"/>
      <c r="I33" s="246"/>
    </row>
  </sheetData>
  <sheetProtection password="F92D" sheet="1" objects="1" scenarios="1" formatCells="0" formatColumns="0" formatRows="0"/>
  <mergeCells count="1">
    <mergeCell ref="A1:C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6" tint="-0.24997000396251678"/>
  </sheetPr>
  <dimension ref="A1:E7"/>
  <sheetViews>
    <sheetView zoomScalePageLayoutView="0" workbookViewId="0" topLeftCell="A1">
      <selection activeCell="B7" sqref="B7"/>
    </sheetView>
  </sheetViews>
  <sheetFormatPr defaultColWidth="9.140625" defaultRowHeight="15"/>
  <cols>
    <col min="1" max="1" width="45.140625" style="230" customWidth="1"/>
    <col min="2" max="2" width="39.421875" style="230" customWidth="1"/>
    <col min="3" max="3" width="68.140625" style="230" customWidth="1"/>
    <col min="4" max="16384" width="9.140625" style="230" customWidth="1"/>
  </cols>
  <sheetData>
    <row r="1" spans="1:3" ht="346.5" customHeight="1">
      <c r="A1" s="612" t="s">
        <v>621</v>
      </c>
      <c r="B1" s="612"/>
      <c r="C1" s="612"/>
    </row>
    <row r="2" spans="1:3" ht="15">
      <c r="A2" s="368"/>
      <c r="B2" s="368"/>
      <c r="C2" s="368"/>
    </row>
    <row r="3" spans="1:2" ht="46.5">
      <c r="A3" s="369" t="s">
        <v>620</v>
      </c>
      <c r="B3" s="370" t="str">
        <f>IF(OR(COUNTIF(B4:B6,"OK")&lt;3,B7="Incomplete"),"INCOMPLETE","OK to Submit")</f>
        <v>INCOMPLETE</v>
      </c>
    </row>
    <row r="4" spans="1:2" ht="15" customHeight="1">
      <c r="A4" s="371" t="s">
        <v>612</v>
      </c>
      <c r="B4" s="372" t="str">
        <f>IF(COUNTIF('Final Results and Narrative'!C36:C46,"Must Complete")&gt;0,"Missing narrative fields","OK")</f>
        <v>Missing narrative fields</v>
      </c>
    </row>
    <row r="5" spans="1:2" ht="15" customHeight="1">
      <c r="A5" s="371" t="s">
        <v>557</v>
      </c>
      <c r="B5" s="372" t="str">
        <f>IF(COUNTA('Final Project Log'!G35:I232)&lt;1,"Final budget must contain at least 1 line",IF(COUNTIF('Final Project Log'!S35:S232,"Error on this line")&gt;0,"Final budget contains errors",IF('Final Project Log'!K16&lt;0.25,"Final community contribution should be at least 25%","OK")))</f>
        <v>Final budget must contain at least 1 line</v>
      </c>
    </row>
    <row r="6" spans="1:2" ht="15" customHeight="1">
      <c r="A6" s="371" t="s">
        <v>275</v>
      </c>
      <c r="B6" s="373" t="str">
        <f>IF(COUNTA('Final Results and Narrative'!F4:F33)&lt;1,"Missing 'Results' for Goals and Objectives","OK")</f>
        <v>Missing 'Results' for Goals and Objectives</v>
      </c>
    </row>
    <row r="7" spans="1:5" ht="15" customHeight="1">
      <c r="A7" s="371" t="s">
        <v>614</v>
      </c>
      <c r="B7" s="374" t="s">
        <v>616</v>
      </c>
      <c r="C7" s="371" t="s">
        <v>622</v>
      </c>
      <c r="D7" s="371"/>
      <c r="E7" s="371"/>
    </row>
  </sheetData>
  <sheetProtection password="F92D" sheet="1" objects="1" scenarios="1" formatCells="0" formatColumns="0" formatRows="0"/>
  <mergeCells count="1">
    <mergeCell ref="A1:C1"/>
  </mergeCells>
  <printOptions/>
  <pageMargins left="0.7" right="0.7" top="0.75" bottom="0.75" header="0.3" footer="0.3"/>
  <pageSetup horizontalDpi="90" verticalDpi="90" orientation="portrait" r:id="rId1"/>
</worksheet>
</file>

<file path=xl/worksheets/sheet8.xml><?xml version="1.0" encoding="utf-8"?>
<worksheet xmlns="http://schemas.openxmlformats.org/spreadsheetml/2006/main" xmlns:r="http://schemas.openxmlformats.org/officeDocument/2006/relationships">
  <sheetPr>
    <tabColor theme="6" tint="-0.24997000396251678"/>
  </sheetPr>
  <dimension ref="A1:G46"/>
  <sheetViews>
    <sheetView showZeros="0" zoomScalePageLayoutView="0" workbookViewId="0" topLeftCell="A1">
      <pane xSplit="2" topLeftCell="C1" activePane="topRight" state="frozen"/>
      <selection pane="topLeft" activeCell="A1" sqref="A1"/>
      <selection pane="topRight" activeCell="F36" sqref="F36"/>
    </sheetView>
  </sheetViews>
  <sheetFormatPr defaultColWidth="9.140625" defaultRowHeight="15"/>
  <cols>
    <col min="1" max="1" width="34.28125" style="0" customWidth="1"/>
    <col min="2" max="2" width="67.7109375" style="1" customWidth="1"/>
    <col min="3" max="3" width="34.57421875" style="0" customWidth="1"/>
    <col min="4" max="4" width="18.7109375" style="0" customWidth="1"/>
    <col min="5" max="5" width="17.00390625" style="0" customWidth="1"/>
    <col min="6" max="6" width="37.7109375" style="0" customWidth="1"/>
    <col min="7" max="7" width="37.421875" style="0" customWidth="1"/>
  </cols>
  <sheetData>
    <row r="1" ht="23.25">
      <c r="A1" s="345" t="s">
        <v>591</v>
      </c>
    </row>
    <row r="2" ht="9.75" customHeight="1"/>
    <row r="3" spans="1:7" ht="15">
      <c r="A3" s="7" t="s">
        <v>270</v>
      </c>
      <c r="B3" s="351" t="s">
        <v>271</v>
      </c>
      <c r="C3" s="7" t="s">
        <v>272</v>
      </c>
      <c r="D3" s="7" t="s">
        <v>273</v>
      </c>
      <c r="E3" s="7" t="s">
        <v>274</v>
      </c>
      <c r="F3" s="344" t="s">
        <v>599</v>
      </c>
      <c r="G3" s="344" t="s">
        <v>598</v>
      </c>
    </row>
    <row r="4" spans="1:7" ht="15">
      <c r="A4" s="224">
        <f>'Goals and Objectives'!A3</f>
        <v>0</v>
      </c>
      <c r="B4" s="224">
        <f>'Goals and Objectives'!B3</f>
        <v>0</v>
      </c>
      <c r="C4" s="224">
        <f>'Goals and Objectives'!C3</f>
        <v>0</v>
      </c>
      <c r="D4" s="224">
        <f>'Goals and Objectives'!D3</f>
        <v>0</v>
      </c>
      <c r="E4" s="224">
        <f>'Goals and Objectives'!E3</f>
        <v>0</v>
      </c>
      <c r="F4" s="358"/>
      <c r="G4" s="358"/>
    </row>
    <row r="5" spans="1:7" ht="15">
      <c r="A5" s="224">
        <f>'Goals and Objectives'!A4</f>
        <v>0</v>
      </c>
      <c r="B5" s="224">
        <f>'Goals and Objectives'!B4</f>
        <v>0</v>
      </c>
      <c r="C5" s="224">
        <f>'Goals and Objectives'!C4</f>
        <v>0</v>
      </c>
      <c r="D5" s="224">
        <f>'Goals and Objectives'!D4</f>
        <v>0</v>
      </c>
      <c r="E5" s="224">
        <f>'Goals and Objectives'!E4</f>
        <v>0</v>
      </c>
      <c r="F5" s="358"/>
      <c r="G5" s="358"/>
    </row>
    <row r="6" spans="1:7" ht="15">
      <c r="A6" s="224">
        <f>'Goals and Objectives'!A5</f>
        <v>0</v>
      </c>
      <c r="B6" s="224">
        <f>'Goals and Objectives'!B5</f>
        <v>0</v>
      </c>
      <c r="C6" s="224">
        <f>'Goals and Objectives'!C5</f>
        <v>0</v>
      </c>
      <c r="D6" s="224">
        <f>'Goals and Objectives'!D5</f>
        <v>0</v>
      </c>
      <c r="E6" s="224">
        <f>'Goals and Objectives'!E5</f>
        <v>0</v>
      </c>
      <c r="F6" s="358"/>
      <c r="G6" s="358"/>
    </row>
    <row r="7" spans="1:7" ht="15">
      <c r="A7" s="224">
        <f>'Goals and Objectives'!A6</f>
        <v>0</v>
      </c>
      <c r="B7" s="224">
        <f>'Goals and Objectives'!B6</f>
        <v>0</v>
      </c>
      <c r="C7" s="224">
        <f>'Goals and Objectives'!C6</f>
        <v>0</v>
      </c>
      <c r="D7" s="224">
        <f>'Goals and Objectives'!D6</f>
        <v>0</v>
      </c>
      <c r="E7" s="224">
        <f>'Goals and Objectives'!E6</f>
        <v>0</v>
      </c>
      <c r="F7" s="358"/>
      <c r="G7" s="358"/>
    </row>
    <row r="8" spans="1:7" ht="15">
      <c r="A8" s="224">
        <f>'Goals and Objectives'!A7</f>
        <v>0</v>
      </c>
      <c r="B8" s="224">
        <f>'Goals and Objectives'!B7</f>
        <v>0</v>
      </c>
      <c r="C8" s="224">
        <f>'Goals and Objectives'!C7</f>
        <v>0</v>
      </c>
      <c r="D8" s="224">
        <f>'Goals and Objectives'!D7</f>
        <v>0</v>
      </c>
      <c r="E8" s="224">
        <f>'Goals and Objectives'!E7</f>
        <v>0</v>
      </c>
      <c r="F8" s="358"/>
      <c r="G8" s="358"/>
    </row>
    <row r="9" spans="1:7" ht="15">
      <c r="A9" s="224">
        <f>'Goals and Objectives'!A8</f>
        <v>0</v>
      </c>
      <c r="B9" s="224">
        <f>'Goals and Objectives'!B8</f>
        <v>0</v>
      </c>
      <c r="C9" s="224">
        <f>'Goals and Objectives'!C8</f>
        <v>0</v>
      </c>
      <c r="D9" s="224">
        <f>'Goals and Objectives'!D8</f>
        <v>0</v>
      </c>
      <c r="E9" s="224">
        <f>'Goals and Objectives'!E8</f>
        <v>0</v>
      </c>
      <c r="F9" s="358"/>
      <c r="G9" s="358"/>
    </row>
    <row r="10" spans="1:7" ht="15">
      <c r="A10" s="224">
        <f>'Goals and Objectives'!A9</f>
        <v>0</v>
      </c>
      <c r="B10" s="224">
        <f>'Goals and Objectives'!B9</f>
        <v>0</v>
      </c>
      <c r="C10" s="224">
        <f>'Goals and Objectives'!C9</f>
        <v>0</v>
      </c>
      <c r="D10" s="224">
        <f>'Goals and Objectives'!D9</f>
        <v>0</v>
      </c>
      <c r="E10" s="224">
        <f>'Goals and Objectives'!E9</f>
        <v>0</v>
      </c>
      <c r="F10" s="358"/>
      <c r="G10" s="358"/>
    </row>
    <row r="11" spans="1:7" ht="15">
      <c r="A11" s="224">
        <f>'Goals and Objectives'!A10</f>
        <v>0</v>
      </c>
      <c r="B11" s="224">
        <f>'Goals and Objectives'!B10</f>
        <v>0</v>
      </c>
      <c r="C11" s="224">
        <f>'Goals and Objectives'!C10</f>
        <v>0</v>
      </c>
      <c r="D11" s="224">
        <f>'Goals and Objectives'!D10</f>
        <v>0</v>
      </c>
      <c r="E11" s="224">
        <f>'Goals and Objectives'!E10</f>
        <v>0</v>
      </c>
      <c r="F11" s="358"/>
      <c r="G11" s="358"/>
    </row>
    <row r="12" spans="1:7" ht="15">
      <c r="A12" s="224">
        <f>'Goals and Objectives'!A11</f>
        <v>0</v>
      </c>
      <c r="B12" s="224">
        <f>'Goals and Objectives'!B11</f>
        <v>0</v>
      </c>
      <c r="C12" s="224">
        <f>'Goals and Objectives'!C11</f>
        <v>0</v>
      </c>
      <c r="D12" s="224">
        <f>'Goals and Objectives'!D11</f>
        <v>0</v>
      </c>
      <c r="E12" s="224">
        <f>'Goals and Objectives'!E11</f>
        <v>0</v>
      </c>
      <c r="F12" s="358"/>
      <c r="G12" s="358"/>
    </row>
    <row r="13" spans="1:7" ht="15">
      <c r="A13" s="224">
        <f>'Goals and Objectives'!A12</f>
        <v>0</v>
      </c>
      <c r="B13" s="224">
        <f>'Goals and Objectives'!B12</f>
        <v>0</v>
      </c>
      <c r="C13" s="224">
        <f>'Goals and Objectives'!C12</f>
        <v>0</v>
      </c>
      <c r="D13" s="224">
        <f>'Goals and Objectives'!D12</f>
        <v>0</v>
      </c>
      <c r="E13" s="224">
        <f>'Goals and Objectives'!E12</f>
        <v>0</v>
      </c>
      <c r="F13" s="358"/>
      <c r="G13" s="358"/>
    </row>
    <row r="14" spans="1:7" ht="15">
      <c r="A14" s="224">
        <f>'Goals and Objectives'!A13</f>
        <v>0</v>
      </c>
      <c r="B14" s="224">
        <f>'Goals and Objectives'!B13</f>
        <v>0</v>
      </c>
      <c r="C14" s="224">
        <f>'Goals and Objectives'!C13</f>
        <v>0</v>
      </c>
      <c r="D14" s="224">
        <f>'Goals and Objectives'!D13</f>
        <v>0</v>
      </c>
      <c r="E14" s="224">
        <f>'Goals and Objectives'!E13</f>
        <v>0</v>
      </c>
      <c r="F14" s="358"/>
      <c r="G14" s="358"/>
    </row>
    <row r="15" spans="1:7" ht="15">
      <c r="A15" s="224">
        <f>'Goals and Objectives'!A14</f>
        <v>0</v>
      </c>
      <c r="B15" s="224">
        <f>'Goals and Objectives'!B14</f>
        <v>0</v>
      </c>
      <c r="C15" s="224">
        <f>'Goals and Objectives'!C14</f>
        <v>0</v>
      </c>
      <c r="D15" s="224">
        <f>'Goals and Objectives'!D14</f>
        <v>0</v>
      </c>
      <c r="E15" s="224">
        <f>'Goals and Objectives'!E14</f>
        <v>0</v>
      </c>
      <c r="F15" s="358"/>
      <c r="G15" s="358"/>
    </row>
    <row r="16" spans="1:7" ht="15">
      <c r="A16" s="224">
        <f>'Goals and Objectives'!A15</f>
        <v>0</v>
      </c>
      <c r="B16" s="224">
        <f>'Goals and Objectives'!B15</f>
        <v>0</v>
      </c>
      <c r="C16" s="224">
        <f>'Goals and Objectives'!C15</f>
        <v>0</v>
      </c>
      <c r="D16" s="224">
        <f>'Goals and Objectives'!D15</f>
        <v>0</v>
      </c>
      <c r="E16" s="224">
        <f>'Goals and Objectives'!E15</f>
        <v>0</v>
      </c>
      <c r="F16" s="358"/>
      <c r="G16" s="358"/>
    </row>
    <row r="17" spans="1:7" ht="15" hidden="1">
      <c r="A17" s="224">
        <f>'Goals and Objectives'!A16</f>
        <v>0</v>
      </c>
      <c r="B17" s="224">
        <f>'Goals and Objectives'!B16</f>
        <v>0</v>
      </c>
      <c r="C17" s="224">
        <f>'Goals and Objectives'!C16</f>
        <v>0</v>
      </c>
      <c r="D17" s="224">
        <f>'Goals and Objectives'!D16</f>
        <v>0</v>
      </c>
      <c r="E17" s="224">
        <f>'Goals and Objectives'!E16</f>
        <v>0</v>
      </c>
      <c r="F17" s="358"/>
      <c r="G17" s="358"/>
    </row>
    <row r="18" spans="1:7" ht="15" hidden="1">
      <c r="A18" s="224">
        <f>'Goals and Objectives'!A17</f>
        <v>0</v>
      </c>
      <c r="B18" s="224">
        <f>'Goals and Objectives'!B17</f>
        <v>0</v>
      </c>
      <c r="C18" s="224">
        <f>'Goals and Objectives'!C17</f>
        <v>0</v>
      </c>
      <c r="D18" s="224">
        <f>'Goals and Objectives'!D17</f>
        <v>0</v>
      </c>
      <c r="E18" s="224">
        <f>'Goals and Objectives'!E17</f>
        <v>0</v>
      </c>
      <c r="F18" s="358"/>
      <c r="G18" s="358"/>
    </row>
    <row r="19" spans="1:7" ht="15" hidden="1">
      <c r="A19" s="224">
        <f>'Goals and Objectives'!A18</f>
        <v>0</v>
      </c>
      <c r="B19" s="224">
        <f>'Goals and Objectives'!B18</f>
        <v>0</v>
      </c>
      <c r="C19" s="224">
        <f>'Goals and Objectives'!C18</f>
        <v>0</v>
      </c>
      <c r="D19" s="224">
        <f>'Goals and Objectives'!D18</f>
        <v>0</v>
      </c>
      <c r="E19" s="224">
        <f>'Goals and Objectives'!E18</f>
        <v>0</v>
      </c>
      <c r="F19" s="358"/>
      <c r="G19" s="358"/>
    </row>
    <row r="20" spans="1:7" ht="15" hidden="1">
      <c r="A20" s="224">
        <f>'Goals and Objectives'!A19</f>
        <v>0</v>
      </c>
      <c r="B20" s="224">
        <f>'Goals and Objectives'!B19</f>
        <v>0</v>
      </c>
      <c r="C20" s="224">
        <f>'Goals and Objectives'!C19</f>
        <v>0</v>
      </c>
      <c r="D20" s="224">
        <f>'Goals and Objectives'!D19</f>
        <v>0</v>
      </c>
      <c r="E20" s="224">
        <f>'Goals and Objectives'!E19</f>
        <v>0</v>
      </c>
      <c r="F20" s="358"/>
      <c r="G20" s="358"/>
    </row>
    <row r="21" spans="1:7" ht="15" hidden="1">
      <c r="A21" s="224">
        <f>'Goals and Objectives'!A20</f>
        <v>0</v>
      </c>
      <c r="B21" s="224">
        <f>'Goals and Objectives'!B20</f>
        <v>0</v>
      </c>
      <c r="C21" s="224">
        <f>'Goals and Objectives'!C20</f>
        <v>0</v>
      </c>
      <c r="D21" s="224">
        <f>'Goals and Objectives'!D20</f>
        <v>0</v>
      </c>
      <c r="E21" s="224">
        <f>'Goals and Objectives'!E20</f>
        <v>0</v>
      </c>
      <c r="F21" s="358"/>
      <c r="G21" s="358"/>
    </row>
    <row r="22" spans="1:7" ht="15" hidden="1">
      <c r="A22" s="224">
        <f>'Goals and Objectives'!A21</f>
        <v>0</v>
      </c>
      <c r="B22" s="224">
        <f>'Goals and Objectives'!B21</f>
        <v>0</v>
      </c>
      <c r="C22" s="224">
        <f>'Goals and Objectives'!C21</f>
        <v>0</v>
      </c>
      <c r="D22" s="224">
        <f>'Goals and Objectives'!D21</f>
        <v>0</v>
      </c>
      <c r="E22" s="224">
        <f>'Goals and Objectives'!E21</f>
        <v>0</v>
      </c>
      <c r="F22" s="358"/>
      <c r="G22" s="358"/>
    </row>
    <row r="23" spans="1:7" ht="15" hidden="1">
      <c r="A23" s="224">
        <f>'Goals and Objectives'!A22</f>
        <v>0</v>
      </c>
      <c r="B23" s="224">
        <f>'Goals and Objectives'!B22</f>
        <v>0</v>
      </c>
      <c r="C23" s="224">
        <f>'Goals and Objectives'!C22</f>
        <v>0</v>
      </c>
      <c r="D23" s="224">
        <f>'Goals and Objectives'!D22</f>
        <v>0</v>
      </c>
      <c r="E23" s="224">
        <f>'Goals and Objectives'!E22</f>
        <v>0</v>
      </c>
      <c r="F23" s="358"/>
      <c r="G23" s="358"/>
    </row>
    <row r="24" spans="1:7" ht="15" hidden="1">
      <c r="A24" s="224">
        <f>'Goals and Objectives'!A23</f>
        <v>0</v>
      </c>
      <c r="B24" s="224">
        <f>'Goals and Objectives'!B23</f>
        <v>0</v>
      </c>
      <c r="C24" s="224">
        <f>'Goals and Objectives'!C23</f>
        <v>0</v>
      </c>
      <c r="D24" s="224">
        <f>'Goals and Objectives'!D23</f>
        <v>0</v>
      </c>
      <c r="E24" s="224">
        <f>'Goals and Objectives'!E23</f>
        <v>0</v>
      </c>
      <c r="F24" s="358"/>
      <c r="G24" s="358"/>
    </row>
    <row r="25" spans="1:7" ht="15" hidden="1">
      <c r="A25" s="224">
        <f>'Goals and Objectives'!A24</f>
        <v>0</v>
      </c>
      <c r="B25" s="224">
        <f>'Goals and Objectives'!B24</f>
        <v>0</v>
      </c>
      <c r="C25" s="224">
        <f>'Goals and Objectives'!C24</f>
        <v>0</v>
      </c>
      <c r="D25" s="224">
        <f>'Goals and Objectives'!D24</f>
        <v>0</v>
      </c>
      <c r="E25" s="224">
        <f>'Goals and Objectives'!E24</f>
        <v>0</v>
      </c>
      <c r="F25" s="358"/>
      <c r="G25" s="358"/>
    </row>
    <row r="26" spans="1:7" ht="15" hidden="1">
      <c r="A26" s="224">
        <f>'Goals and Objectives'!A27</f>
        <v>0</v>
      </c>
      <c r="B26" s="224">
        <f>'Goals and Objectives'!B27</f>
        <v>0</v>
      </c>
      <c r="C26" s="224">
        <f>'Goals and Objectives'!C27</f>
        <v>0</v>
      </c>
      <c r="D26" s="224">
        <f>'Goals and Objectives'!D27</f>
        <v>0</v>
      </c>
      <c r="E26" s="224">
        <f>'Goals and Objectives'!E27</f>
        <v>0</v>
      </c>
      <c r="F26" s="358"/>
      <c r="G26" s="358"/>
    </row>
    <row r="27" spans="1:7" ht="15" hidden="1">
      <c r="A27" s="224">
        <f>'Goals and Objectives'!A28</f>
        <v>0</v>
      </c>
      <c r="B27" s="224">
        <f>'Goals and Objectives'!B28</f>
        <v>0</v>
      </c>
      <c r="C27" s="224">
        <f>'Goals and Objectives'!C28</f>
        <v>0</v>
      </c>
      <c r="D27" s="224">
        <f>'Goals and Objectives'!D28</f>
        <v>0</v>
      </c>
      <c r="E27" s="224">
        <f>'Goals and Objectives'!E28</f>
        <v>0</v>
      </c>
      <c r="F27" s="358"/>
      <c r="G27" s="358"/>
    </row>
    <row r="28" spans="1:7" ht="15" hidden="1">
      <c r="A28" s="224">
        <f>'Goals and Objectives'!A29</f>
        <v>0</v>
      </c>
      <c r="B28" s="224">
        <f>'Goals and Objectives'!B29</f>
        <v>0</v>
      </c>
      <c r="C28" s="224">
        <f>'Goals and Objectives'!C29</f>
        <v>0</v>
      </c>
      <c r="D28" s="224">
        <f>'Goals and Objectives'!D29</f>
        <v>0</v>
      </c>
      <c r="E28" s="224">
        <f>'Goals and Objectives'!E29</f>
        <v>0</v>
      </c>
      <c r="F28" s="358"/>
      <c r="G28" s="358"/>
    </row>
    <row r="29" spans="1:7" ht="15" hidden="1">
      <c r="A29" s="224">
        <f>'Goals and Objectives'!A30</f>
        <v>0</v>
      </c>
      <c r="B29" s="224">
        <f>'Goals and Objectives'!B30</f>
        <v>0</v>
      </c>
      <c r="C29" s="224">
        <f>'Goals and Objectives'!C30</f>
        <v>0</v>
      </c>
      <c r="D29" s="224">
        <f>'Goals and Objectives'!D30</f>
        <v>0</v>
      </c>
      <c r="E29" s="224">
        <f>'Goals and Objectives'!E30</f>
        <v>0</v>
      </c>
      <c r="F29" s="358"/>
      <c r="G29" s="358"/>
    </row>
    <row r="30" spans="1:7" ht="15" hidden="1">
      <c r="A30" s="224">
        <f>'Goals and Objectives'!A31</f>
        <v>0</v>
      </c>
      <c r="B30" s="224">
        <f>'Goals and Objectives'!B31</f>
        <v>0</v>
      </c>
      <c r="C30" s="224">
        <f>'Goals and Objectives'!C31</f>
        <v>0</v>
      </c>
      <c r="D30" s="224">
        <f>'Goals and Objectives'!D31</f>
        <v>0</v>
      </c>
      <c r="E30" s="224">
        <f>'Goals and Objectives'!E31</f>
        <v>0</v>
      </c>
      <c r="F30" s="358"/>
      <c r="G30" s="358"/>
    </row>
    <row r="31" spans="1:7" ht="15" hidden="1">
      <c r="A31" s="224">
        <f>'Goals and Objectives'!A32</f>
        <v>0</v>
      </c>
      <c r="B31" s="224">
        <f>'Goals and Objectives'!B32</f>
        <v>0</v>
      </c>
      <c r="C31" s="224">
        <f>'Goals and Objectives'!C32</f>
        <v>0</v>
      </c>
      <c r="D31" s="224">
        <f>'Goals and Objectives'!D32</f>
        <v>0</v>
      </c>
      <c r="E31" s="224">
        <f>'Goals and Objectives'!E32</f>
        <v>0</v>
      </c>
      <c r="F31" s="358"/>
      <c r="G31" s="358"/>
    </row>
    <row r="32" spans="1:7" ht="15" hidden="1">
      <c r="A32" s="224">
        <f>'Goals and Objectives'!A33</f>
        <v>0</v>
      </c>
      <c r="B32" s="224">
        <f>'Goals and Objectives'!B33</f>
        <v>0</v>
      </c>
      <c r="C32" s="224">
        <f>'Goals and Objectives'!C33</f>
        <v>0</v>
      </c>
      <c r="D32" s="224">
        <f>'Goals and Objectives'!D33</f>
        <v>0</v>
      </c>
      <c r="E32" s="224">
        <f>'Goals and Objectives'!E33</f>
        <v>0</v>
      </c>
      <c r="F32" s="358"/>
      <c r="G32" s="358"/>
    </row>
    <row r="33" spans="1:7" ht="15" hidden="1">
      <c r="A33" s="224">
        <f>'Goals and Objectives'!A34</f>
        <v>0</v>
      </c>
      <c r="B33" s="224">
        <f>'Goals and Objectives'!B34</f>
        <v>0</v>
      </c>
      <c r="C33" s="224">
        <f>'Goals and Objectives'!C34</f>
        <v>0</v>
      </c>
      <c r="D33" s="224">
        <f>'Goals and Objectives'!D34</f>
        <v>0</v>
      </c>
      <c r="E33" s="224">
        <f>'Goals and Objectives'!E34</f>
        <v>0</v>
      </c>
      <c r="F33" s="358"/>
      <c r="G33" s="358"/>
    </row>
    <row r="35" ht="15.75" thickBot="1">
      <c r="A35" s="342" t="s">
        <v>592</v>
      </c>
    </row>
    <row r="36" spans="1:3" ht="129" thickBot="1">
      <c r="A36" s="343" t="s">
        <v>593</v>
      </c>
      <c r="B36" s="359"/>
      <c r="C36" t="str">
        <f>IF(LEN(B36)&lt;1,"MUST COMPLETE","")</f>
        <v>MUST COMPLETE</v>
      </c>
    </row>
    <row r="37" ht="15.75" thickBot="1"/>
    <row r="38" spans="1:3" ht="43.5" thickBot="1">
      <c r="A38" s="342" t="s">
        <v>594</v>
      </c>
      <c r="B38" s="359"/>
      <c r="C38" t="str">
        <f>IF(LEN(B38)&lt;1,"MUST COMPLETE","")</f>
        <v>MUST COMPLETE</v>
      </c>
    </row>
    <row r="39" ht="15.75" thickBot="1">
      <c r="A39" s="342"/>
    </row>
    <row r="40" spans="1:3" ht="15.75" thickBot="1">
      <c r="A40" s="342" t="s">
        <v>595</v>
      </c>
      <c r="B40" s="359"/>
      <c r="C40" t="str">
        <f aca="true" t="shared" si="0" ref="C40:C46">IF(LEN(B40)&lt;1,"MUST COMPLETE","")</f>
        <v>MUST COMPLETE</v>
      </c>
    </row>
    <row r="41" ht="15.75" thickBot="1">
      <c r="A41" s="342"/>
    </row>
    <row r="42" spans="1:3" ht="15.75" thickBot="1">
      <c r="A42" s="342" t="s">
        <v>17</v>
      </c>
      <c r="B42" s="359"/>
      <c r="C42" t="str">
        <f t="shared" si="0"/>
        <v>MUST COMPLETE</v>
      </c>
    </row>
    <row r="43" ht="15.75" thickBot="1">
      <c r="A43" s="342"/>
    </row>
    <row r="44" spans="1:3" ht="29.25" thickBot="1">
      <c r="A44" s="342" t="s">
        <v>596</v>
      </c>
      <c r="B44" s="359"/>
      <c r="C44" t="str">
        <f t="shared" si="0"/>
        <v>MUST COMPLETE</v>
      </c>
    </row>
    <row r="45" ht="15.75" thickBot="1">
      <c r="A45" s="342"/>
    </row>
    <row r="46" spans="1:3" ht="29.25" thickBot="1">
      <c r="A46" s="342" t="s">
        <v>597</v>
      </c>
      <c r="B46" s="359"/>
      <c r="C46" t="str">
        <f t="shared" si="0"/>
        <v>MUST COMPLETE</v>
      </c>
    </row>
  </sheetData>
  <sheetProtection password="F92D" sheet="1" objects="1" scenarios="1" formatCells="0" formatColumns="0" formatRows="0" sort="0" autoFilter="0"/>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6" tint="-0.24997000396251678"/>
  </sheetPr>
  <dimension ref="B2:Z272"/>
  <sheetViews>
    <sheetView showGridLines="0" showZeros="0" zoomScale="80" zoomScaleNormal="80" zoomScalePageLayoutView="85" workbookViewId="0" topLeftCell="A8">
      <selection activeCell="G17" sqref="G17:H17"/>
    </sheetView>
  </sheetViews>
  <sheetFormatPr defaultColWidth="9.140625" defaultRowHeight="15"/>
  <cols>
    <col min="1" max="1" width="2.421875" style="249" customWidth="1"/>
    <col min="2" max="2" width="1.57421875" style="249" customWidth="1"/>
    <col min="3" max="3" width="13.00390625" style="249" customWidth="1"/>
    <col min="4" max="4" width="7.00390625" style="249" customWidth="1"/>
    <col min="5" max="5" width="15.140625" style="249" customWidth="1"/>
    <col min="6" max="6" width="22.57421875" style="249" customWidth="1"/>
    <col min="7" max="7" width="18.57421875" style="249" customWidth="1"/>
    <col min="8" max="8" width="20.8515625" style="249" customWidth="1"/>
    <col min="9" max="9" width="19.8515625" style="249" customWidth="1"/>
    <col min="10" max="10" width="21.421875" style="249" customWidth="1"/>
    <col min="11" max="11" width="18.8515625" style="249" customWidth="1"/>
    <col min="12" max="12" width="18.7109375" style="249" customWidth="1"/>
    <col min="13" max="13" width="18.421875" style="249" customWidth="1"/>
    <col min="14" max="14" width="15.28125" style="249" customWidth="1"/>
    <col min="15" max="15" width="17.28125" style="249" customWidth="1"/>
    <col min="16" max="16" width="15.8515625" style="249" customWidth="1"/>
    <col min="17" max="17" width="13.421875" style="249" customWidth="1"/>
    <col min="18" max="18" width="16.28125" style="249" customWidth="1"/>
    <col min="19" max="19" width="3.421875" style="249" customWidth="1"/>
    <col min="20" max="20" width="3.140625" style="249" customWidth="1"/>
    <col min="21" max="21" width="9.140625" style="249" customWidth="1"/>
    <col min="22" max="22" width="13.140625" style="249" customWidth="1"/>
    <col min="23" max="23" width="22.00390625" style="249" customWidth="1"/>
    <col min="24" max="24" width="20.421875" style="249" customWidth="1"/>
    <col min="25" max="25" width="19.140625" style="249" customWidth="1"/>
    <col min="26" max="26" width="19.28125" style="249" customWidth="1"/>
    <col min="27" max="16384" width="9.140625" style="249" customWidth="1"/>
  </cols>
  <sheetData>
    <row r="1" ht="9" customHeight="1" thickBot="1"/>
    <row r="2" spans="2:18" ht="22.5" customHeight="1" thickBot="1">
      <c r="B2" s="653" t="s">
        <v>566</v>
      </c>
      <c r="C2" s="654"/>
      <c r="D2" s="654"/>
      <c r="E2" s="654"/>
      <c r="F2" s="654"/>
      <c r="G2" s="654"/>
      <c r="H2" s="654"/>
      <c r="I2" s="654"/>
      <c r="J2" s="654"/>
      <c r="K2" s="654"/>
      <c r="L2" s="654"/>
      <c r="M2" s="654"/>
      <c r="N2" s="654"/>
      <c r="O2" s="654"/>
      <c r="P2" s="654"/>
      <c r="Q2" s="654"/>
      <c r="R2" s="655"/>
    </row>
    <row r="3" spans="2:18" ht="21" customHeight="1" thickBot="1">
      <c r="B3" s="656" t="s">
        <v>567</v>
      </c>
      <c r="C3" s="657"/>
      <c r="D3" s="657"/>
      <c r="E3" s="657"/>
      <c r="F3" s="657"/>
      <c r="G3" s="657"/>
      <c r="H3" s="657"/>
      <c r="I3" s="657"/>
      <c r="J3" s="657"/>
      <c r="K3" s="657"/>
      <c r="L3" s="657"/>
      <c r="M3" s="657"/>
      <c r="N3" s="657"/>
      <c r="O3" s="657"/>
      <c r="P3" s="657"/>
      <c r="Q3" s="657"/>
      <c r="R3" s="658"/>
    </row>
    <row r="4" spans="2:18" ht="8.25" customHeight="1">
      <c r="B4" s="250"/>
      <c r="C4" s="251"/>
      <c r="D4" s="251"/>
      <c r="E4" s="251"/>
      <c r="F4" s="251"/>
      <c r="G4" s="251"/>
      <c r="H4" s="251"/>
      <c r="I4" s="251"/>
      <c r="J4" s="251"/>
      <c r="K4" s="251"/>
      <c r="L4" s="251"/>
      <c r="M4" s="251"/>
      <c r="N4" s="251"/>
      <c r="O4" s="251"/>
      <c r="P4" s="251"/>
      <c r="Q4" s="251"/>
      <c r="R4" s="252"/>
    </row>
    <row r="5" spans="2:18" ht="9" customHeight="1" thickBot="1">
      <c r="B5" s="250"/>
      <c r="C5" s="251"/>
      <c r="D5" s="251"/>
      <c r="E5" s="251"/>
      <c r="F5" s="251"/>
      <c r="G5" s="251"/>
      <c r="H5" s="251"/>
      <c r="I5" s="251"/>
      <c r="J5" s="251"/>
      <c r="K5" s="251"/>
      <c r="L5" s="251"/>
      <c r="M5" s="251"/>
      <c r="N5" s="251"/>
      <c r="R5" s="253"/>
    </row>
    <row r="6" spans="2:18" ht="47.25" customHeight="1">
      <c r="B6" s="250"/>
      <c r="C6" s="630" t="s">
        <v>329</v>
      </c>
      <c r="D6" s="254" t="s">
        <v>568</v>
      </c>
      <c r="E6" s="659" t="s">
        <v>569</v>
      </c>
      <c r="F6" s="659"/>
      <c r="G6" s="659"/>
      <c r="H6" s="659"/>
      <c r="I6" s="659"/>
      <c r="J6" s="659"/>
      <c r="K6" s="659"/>
      <c r="L6" s="659"/>
      <c r="M6" s="659"/>
      <c r="N6" s="659"/>
      <c r="O6" s="659"/>
      <c r="P6" s="660"/>
      <c r="R6" s="253"/>
    </row>
    <row r="7" spans="2:18" ht="10.5" customHeight="1">
      <c r="B7" s="250"/>
      <c r="C7" s="630"/>
      <c r="D7" s="255"/>
      <c r="E7" s="256"/>
      <c r="F7" s="256"/>
      <c r="G7" s="256"/>
      <c r="H7" s="256"/>
      <c r="I7" s="256"/>
      <c r="J7" s="256"/>
      <c r="K7" s="256"/>
      <c r="L7" s="257"/>
      <c r="M7" s="258"/>
      <c r="N7" s="258"/>
      <c r="O7" s="258"/>
      <c r="P7" s="253"/>
      <c r="R7" s="253"/>
    </row>
    <row r="8" spans="2:18" ht="25.5" customHeight="1">
      <c r="B8" s="250"/>
      <c r="C8" s="630"/>
      <c r="D8" s="259" t="s">
        <v>570</v>
      </c>
      <c r="E8" s="661" t="s">
        <v>603</v>
      </c>
      <c r="F8" s="661"/>
      <c r="G8" s="661"/>
      <c r="H8" s="661"/>
      <c r="I8" s="661"/>
      <c r="J8" s="661"/>
      <c r="K8" s="661"/>
      <c r="L8" s="661"/>
      <c r="M8" s="661"/>
      <c r="N8" s="661"/>
      <c r="O8" s="661"/>
      <c r="P8" s="662"/>
      <c r="R8" s="253"/>
    </row>
    <row r="9" spans="2:18" ht="13.5" customHeight="1">
      <c r="B9" s="250"/>
      <c r="C9" s="630"/>
      <c r="D9" s="255"/>
      <c r="E9" s="256"/>
      <c r="F9" s="256"/>
      <c r="G9" s="256"/>
      <c r="H9" s="256"/>
      <c r="I9" s="256"/>
      <c r="J9" s="256"/>
      <c r="K9" s="256"/>
      <c r="L9" s="257"/>
      <c r="M9" s="258"/>
      <c r="N9" s="258"/>
      <c r="O9" s="258"/>
      <c r="P9" s="253"/>
      <c r="R9" s="253"/>
    </row>
    <row r="10" spans="2:18" ht="73.5" customHeight="1">
      <c r="B10" s="250"/>
      <c r="C10" s="630"/>
      <c r="D10" s="260" t="s">
        <v>571</v>
      </c>
      <c r="E10" s="663" t="s">
        <v>572</v>
      </c>
      <c r="F10" s="663"/>
      <c r="G10" s="663"/>
      <c r="H10" s="663"/>
      <c r="I10" s="663"/>
      <c r="J10" s="663"/>
      <c r="K10" s="663"/>
      <c r="L10" s="663"/>
      <c r="M10" s="663"/>
      <c r="N10" s="663"/>
      <c r="O10" s="663"/>
      <c r="P10" s="664"/>
      <c r="R10" s="253"/>
    </row>
    <row r="11" spans="2:18" ht="6.75" customHeight="1">
      <c r="B11" s="250"/>
      <c r="C11" s="630"/>
      <c r="D11" s="261"/>
      <c r="E11" s="262"/>
      <c r="F11" s="262"/>
      <c r="G11" s="262"/>
      <c r="H11" s="262"/>
      <c r="I11" s="262"/>
      <c r="J11" s="262"/>
      <c r="K11" s="262"/>
      <c r="L11" s="263"/>
      <c r="M11" s="258"/>
      <c r="N11" s="258"/>
      <c r="O11" s="258"/>
      <c r="P11" s="253"/>
      <c r="R11" s="253"/>
    </row>
    <row r="12" spans="2:18" ht="24" customHeight="1" thickBot="1">
      <c r="B12" s="250"/>
      <c r="C12" s="630"/>
      <c r="D12" s="264" t="s">
        <v>573</v>
      </c>
      <c r="E12" s="665" t="s">
        <v>574</v>
      </c>
      <c r="F12" s="665"/>
      <c r="G12" s="665"/>
      <c r="H12" s="665"/>
      <c r="I12" s="665"/>
      <c r="J12" s="665"/>
      <c r="K12" s="665"/>
      <c r="L12" s="665"/>
      <c r="M12" s="665"/>
      <c r="N12" s="665"/>
      <c r="O12" s="665"/>
      <c r="P12" s="666"/>
      <c r="R12" s="253"/>
    </row>
    <row r="13" spans="2:18" ht="9" customHeight="1">
      <c r="B13" s="250"/>
      <c r="C13" s="251"/>
      <c r="D13" s="251"/>
      <c r="E13" s="251"/>
      <c r="F13" s="251"/>
      <c r="G13" s="251"/>
      <c r="H13" s="251"/>
      <c r="I13" s="251"/>
      <c r="J13" s="251"/>
      <c r="K13" s="251"/>
      <c r="L13" s="251"/>
      <c r="M13" s="251"/>
      <c r="N13" s="251"/>
      <c r="R13" s="253"/>
    </row>
    <row r="14" spans="2:18" ht="6" customHeight="1">
      <c r="B14" s="250"/>
      <c r="C14" s="251"/>
      <c r="D14" s="251"/>
      <c r="E14" s="251"/>
      <c r="F14" s="251"/>
      <c r="G14" s="251"/>
      <c r="H14" s="251"/>
      <c r="I14" s="251"/>
      <c r="J14" s="251"/>
      <c r="K14" s="251"/>
      <c r="L14" s="251"/>
      <c r="M14" s="251"/>
      <c r="N14" s="251"/>
      <c r="R14" s="253"/>
    </row>
    <row r="15" spans="2:18" ht="5.25" customHeight="1" thickBot="1">
      <c r="B15" s="250"/>
      <c r="C15" s="630" t="s">
        <v>575</v>
      </c>
      <c r="D15" s="251"/>
      <c r="F15" s="251"/>
      <c r="G15" s="251"/>
      <c r="H15" s="251"/>
      <c r="I15" s="251"/>
      <c r="J15" s="251"/>
      <c r="K15" s="251"/>
      <c r="L15" s="251"/>
      <c r="M15" s="251"/>
      <c r="N15" s="251"/>
      <c r="R15" s="253"/>
    </row>
    <row r="16" spans="2:21" ht="41.25" customHeight="1" thickBot="1">
      <c r="B16" s="265"/>
      <c r="C16" s="650"/>
      <c r="D16" s="266"/>
      <c r="E16" s="651" t="s">
        <v>576</v>
      </c>
      <c r="F16" s="652"/>
      <c r="G16" s="667">
        <f>'General and Narrative'!D14</f>
        <v>0</v>
      </c>
      <c r="H16" s="668"/>
      <c r="J16" s="346" t="s">
        <v>600</v>
      </c>
      <c r="K16" s="347">
        <f>IF(ISERROR((J29+L29)/(J29+L29+H29)),"",(J29+L29)/(J29+L29+H29+N29+P29))</f>
      </c>
      <c r="N16" s="266"/>
      <c r="R16" s="253"/>
      <c r="T16" s="267"/>
      <c r="U16" s="267"/>
    </row>
    <row r="17" spans="2:18" ht="44.25" customHeight="1" thickBot="1">
      <c r="B17" s="265"/>
      <c r="C17" s="650"/>
      <c r="D17" s="266"/>
      <c r="E17" s="644" t="s">
        <v>577</v>
      </c>
      <c r="F17" s="645"/>
      <c r="G17" s="646">
        <f>Budget!F14</f>
        <v>1</v>
      </c>
      <c r="H17" s="647"/>
      <c r="I17" s="350" t="s">
        <v>602</v>
      </c>
      <c r="J17" s="348" t="s">
        <v>601</v>
      </c>
      <c r="K17" s="349">
        <f>Budget!G27</f>
        <v>0</v>
      </c>
      <c r="L17" s="269"/>
      <c r="M17" s="270"/>
      <c r="N17" s="270"/>
      <c r="R17" s="253"/>
    </row>
    <row r="18" spans="2:18" ht="19.5" customHeight="1" thickBot="1">
      <c r="B18" s="271"/>
      <c r="C18" s="272"/>
      <c r="D18" s="273"/>
      <c r="E18" s="272"/>
      <c r="F18" s="273"/>
      <c r="G18" s="273"/>
      <c r="H18" s="266"/>
      <c r="I18" s="266"/>
      <c r="J18" s="266"/>
      <c r="K18" s="269"/>
      <c r="L18" s="269"/>
      <c r="M18" s="270"/>
      <c r="N18" s="270"/>
      <c r="R18" s="253"/>
    </row>
    <row r="19" spans="2:18" ht="19.5" customHeight="1">
      <c r="B19" s="271"/>
      <c r="C19" s="272"/>
      <c r="D19" s="273"/>
      <c r="G19" s="633" t="s">
        <v>578</v>
      </c>
      <c r="H19" s="635"/>
      <c r="I19" s="633" t="s">
        <v>319</v>
      </c>
      <c r="J19" s="634"/>
      <c r="K19" s="634"/>
      <c r="L19" s="634"/>
      <c r="M19" s="633" t="s">
        <v>342</v>
      </c>
      <c r="N19" s="634"/>
      <c r="O19" s="634"/>
      <c r="P19" s="635"/>
      <c r="Q19" s="266"/>
      <c r="R19" s="253"/>
    </row>
    <row r="20" spans="2:18" ht="19.5" customHeight="1" thickBot="1">
      <c r="B20" s="271"/>
      <c r="C20" s="272"/>
      <c r="D20" s="273"/>
      <c r="E20" s="274"/>
      <c r="F20" s="274"/>
      <c r="G20" s="648"/>
      <c r="H20" s="649"/>
      <c r="I20" s="636" t="s">
        <v>343</v>
      </c>
      <c r="J20" s="637"/>
      <c r="K20" s="638" t="s">
        <v>344</v>
      </c>
      <c r="L20" s="638"/>
      <c r="M20" s="639" t="s">
        <v>343</v>
      </c>
      <c r="N20" s="640"/>
      <c r="O20" s="640" t="s">
        <v>344</v>
      </c>
      <c r="P20" s="641"/>
      <c r="Q20" s="266"/>
      <c r="R20" s="253"/>
    </row>
    <row r="21" spans="2:18" ht="19.5" customHeight="1" thickBot="1">
      <c r="B21" s="271"/>
      <c r="C21" s="272"/>
      <c r="D21" s="273"/>
      <c r="E21" s="642" t="s">
        <v>265</v>
      </c>
      <c r="F21" s="643"/>
      <c r="G21" s="275" t="s">
        <v>346</v>
      </c>
      <c r="H21" s="276" t="s">
        <v>579</v>
      </c>
      <c r="I21" s="275" t="s">
        <v>346</v>
      </c>
      <c r="J21" s="275" t="s">
        <v>579</v>
      </c>
      <c r="K21" s="275" t="s">
        <v>346</v>
      </c>
      <c r="L21" s="275" t="s">
        <v>579</v>
      </c>
      <c r="M21" s="277" t="s">
        <v>346</v>
      </c>
      <c r="N21" s="278" t="s">
        <v>579</v>
      </c>
      <c r="O21" s="278" t="s">
        <v>346</v>
      </c>
      <c r="P21" s="278" t="s">
        <v>347</v>
      </c>
      <c r="Q21" s="266"/>
      <c r="R21" s="253"/>
    </row>
    <row r="22" spans="2:18" ht="19.5" customHeight="1" thickBot="1">
      <c r="B22" s="271"/>
      <c r="C22" s="630" t="s">
        <v>345</v>
      </c>
      <c r="D22" s="273"/>
      <c r="E22" s="631" t="s">
        <v>349</v>
      </c>
      <c r="F22" s="632"/>
      <c r="G22" s="279">
        <f>SUMIF(I$35:I$232,"Labor",M$35:M$232)</f>
        <v>0</v>
      </c>
      <c r="H22" s="280">
        <f aca="true" t="shared" si="0" ref="H22:H28">G22/G$17</f>
        <v>0</v>
      </c>
      <c r="I22" s="279">
        <f>SUMIF(I$35:I$232,"Labor",O$35:O$232)</f>
        <v>0</v>
      </c>
      <c r="J22" s="280">
        <f aca="true" t="shared" si="1" ref="J22:J28">I22/G$17</f>
        <v>0</v>
      </c>
      <c r="K22" s="279">
        <f>SUMIF(I$35:I$232,"Labor",P$35:P$233)</f>
        <v>0</v>
      </c>
      <c r="L22" s="280">
        <f aca="true" t="shared" si="2" ref="L22:L28">K22/G$17</f>
        <v>0</v>
      </c>
      <c r="M22" s="279">
        <f>SUMIF(I$35:I$232,"Labor",Q$35:Q$233)</f>
        <v>0</v>
      </c>
      <c r="N22" s="280">
        <f aca="true" t="shared" si="3" ref="N22:N28">M22/G$17</f>
        <v>0</v>
      </c>
      <c r="O22" s="279">
        <f>SUMIF(I$35:I$232,"Labor",R$35:R$233)</f>
        <v>0</v>
      </c>
      <c r="P22" s="280">
        <f aca="true" t="shared" si="4" ref="P22:P28">O22/G$17</f>
        <v>0</v>
      </c>
      <c r="Q22" s="266"/>
      <c r="R22" s="253"/>
    </row>
    <row r="23" spans="2:18" ht="19.5" customHeight="1" thickBot="1">
      <c r="B23" s="271"/>
      <c r="C23" s="630"/>
      <c r="D23" s="273"/>
      <c r="E23" s="631" t="s">
        <v>350</v>
      </c>
      <c r="F23" s="632"/>
      <c r="G23" s="281">
        <f>SUMIF(I$35:I$232,"Equipment",M$35:M$232)</f>
        <v>0</v>
      </c>
      <c r="H23" s="280">
        <f t="shared" si="0"/>
        <v>0</v>
      </c>
      <c r="I23" s="281">
        <f>SUMIF(I$35:I$232,"Equipment",O$35:O$232)</f>
        <v>0</v>
      </c>
      <c r="J23" s="280">
        <f t="shared" si="1"/>
        <v>0</v>
      </c>
      <c r="K23" s="281">
        <f>SUMIF(I$35:I$232,"Equipment",P$35:P$233)</f>
        <v>0</v>
      </c>
      <c r="L23" s="280">
        <f t="shared" si="2"/>
        <v>0</v>
      </c>
      <c r="M23" s="281">
        <f>SUMIF(I$35:I$232,"Equipment",Q$35:Q$233)</f>
        <v>0</v>
      </c>
      <c r="N23" s="280">
        <f t="shared" si="3"/>
        <v>0</v>
      </c>
      <c r="O23" s="281">
        <f>SUMIF(I$35:I$232,"Equipment",R$35:R$233)</f>
        <v>0</v>
      </c>
      <c r="P23" s="280">
        <f t="shared" si="4"/>
        <v>0</v>
      </c>
      <c r="Q23" s="266"/>
      <c r="R23" s="253"/>
    </row>
    <row r="24" spans="2:18" ht="19.5" customHeight="1" thickBot="1">
      <c r="B24" s="271"/>
      <c r="C24" s="630"/>
      <c r="D24" s="273"/>
      <c r="E24" s="631" t="s">
        <v>351</v>
      </c>
      <c r="F24" s="632"/>
      <c r="G24" s="281">
        <f>SUMIF(I$35:I$232,"Materials/Supplies",M$35:M$232)</f>
        <v>0</v>
      </c>
      <c r="H24" s="280">
        <f t="shared" si="0"/>
        <v>0</v>
      </c>
      <c r="I24" s="281">
        <f>SUMIF(I$35:I$232,"Materials/Supplies",O$35:O$232)</f>
        <v>0</v>
      </c>
      <c r="J24" s="280">
        <f t="shared" si="1"/>
        <v>0</v>
      </c>
      <c r="K24" s="281">
        <f>SUMIF(I$35:I$232,"Materials/Supplies",P$35:P$233)</f>
        <v>0</v>
      </c>
      <c r="L24" s="280">
        <f t="shared" si="2"/>
        <v>0</v>
      </c>
      <c r="M24" s="281">
        <f>SUMIF(I$35:I$232,"Materials/Supplies",Q$35:Q$233)</f>
        <v>0</v>
      </c>
      <c r="N24" s="280">
        <f t="shared" si="3"/>
        <v>0</v>
      </c>
      <c r="O24" s="281">
        <f>SUMIF(I$35:I$232,"Materials/Supplies",R$35:R$233)</f>
        <v>0</v>
      </c>
      <c r="P24" s="280">
        <f t="shared" si="4"/>
        <v>0</v>
      </c>
      <c r="Q24" s="266"/>
      <c r="R24" s="253"/>
    </row>
    <row r="25" spans="2:18" ht="19.5" customHeight="1" thickBot="1">
      <c r="B25" s="271"/>
      <c r="C25" s="630"/>
      <c r="D25" s="273"/>
      <c r="E25" s="631" t="s">
        <v>352</v>
      </c>
      <c r="F25" s="632"/>
      <c r="G25" s="281">
        <f>SUMIF(I$35:I$232,"Land/Venue Rental",M$35:M$232)</f>
        <v>0</v>
      </c>
      <c r="H25" s="280">
        <f t="shared" si="0"/>
        <v>0</v>
      </c>
      <c r="I25" s="281">
        <f>SUMIF(I$35:I$232,"Land/Venue Rental",O$35:O$232)</f>
        <v>0</v>
      </c>
      <c r="J25" s="280">
        <f t="shared" si="1"/>
        <v>0</v>
      </c>
      <c r="K25" s="281">
        <f>SUMIF(I$35:I$232,"Land/Venue Rental",P$35:P$233)</f>
        <v>0</v>
      </c>
      <c r="L25" s="280">
        <f t="shared" si="2"/>
        <v>0</v>
      </c>
      <c r="M25" s="281">
        <f>SUMIF(I$35:I$232,"Land/Venue Rental",Q$35:Q$233)</f>
        <v>0</v>
      </c>
      <c r="N25" s="280">
        <f t="shared" si="3"/>
        <v>0</v>
      </c>
      <c r="O25" s="281">
        <f>SUMIF(I$35:I$232,"Land/Venue Rental",R$35:R$233)</f>
        <v>0</v>
      </c>
      <c r="P25" s="280">
        <f t="shared" si="4"/>
        <v>0</v>
      </c>
      <c r="Q25" s="266"/>
      <c r="R25" s="253"/>
    </row>
    <row r="26" spans="2:18" ht="19.5" customHeight="1" thickBot="1">
      <c r="B26" s="271"/>
      <c r="C26" s="630"/>
      <c r="D26" s="273"/>
      <c r="E26" s="631" t="s">
        <v>353</v>
      </c>
      <c r="F26" s="632"/>
      <c r="G26" s="281">
        <f>SUMIF(I$35:I$232,"Travel/Per Diem/Food/Lodging",M$35:M$232)</f>
        <v>0</v>
      </c>
      <c r="H26" s="280">
        <f t="shared" si="0"/>
        <v>0</v>
      </c>
      <c r="I26" s="281">
        <f>SUMIF(I$35:I$232,"Travel/Per Diem/Food/Lodging",O$35:O$232)</f>
        <v>0</v>
      </c>
      <c r="J26" s="280">
        <f t="shared" si="1"/>
        <v>0</v>
      </c>
      <c r="K26" s="281">
        <f>SUMIF(I$35:I$232,"Travel/Per Diem/Food/Lodging",P$35:P$233)</f>
        <v>0</v>
      </c>
      <c r="L26" s="280">
        <f t="shared" si="2"/>
        <v>0</v>
      </c>
      <c r="M26" s="281">
        <f>SUMIF(I$35:I$232,"Travel/Per Diem/Food/Lodging",Q$35:Q$233)</f>
        <v>0</v>
      </c>
      <c r="N26" s="280">
        <f t="shared" si="3"/>
        <v>0</v>
      </c>
      <c r="O26" s="281">
        <f>SUMIF(I$35:I$232,"Travel/Per Diem/Food/Lodging",R$35:R$233)</f>
        <v>0</v>
      </c>
      <c r="P26" s="280">
        <f t="shared" si="4"/>
        <v>0</v>
      </c>
      <c r="Q26" s="266"/>
      <c r="R26" s="253"/>
    </row>
    <row r="27" spans="2:18" ht="19.5" customHeight="1" thickBot="1">
      <c r="B27" s="271"/>
      <c r="C27" s="630"/>
      <c r="D27" s="273"/>
      <c r="E27" s="631" t="s">
        <v>580</v>
      </c>
      <c r="F27" s="632"/>
      <c r="G27" s="281">
        <f>SUMIF(I$35:I$232,"Materials transport",M$35:M$232)</f>
        <v>0</v>
      </c>
      <c r="H27" s="280">
        <f t="shared" si="0"/>
        <v>0</v>
      </c>
      <c r="I27" s="281">
        <f>SUMIF(I$35:I$232,"Materials transport",O$35:O$232)</f>
        <v>0</v>
      </c>
      <c r="J27" s="280">
        <f t="shared" si="1"/>
        <v>0</v>
      </c>
      <c r="K27" s="281">
        <f>SUMIF(I$35:I$232,"Materials transport",P$35:P$233)</f>
        <v>0</v>
      </c>
      <c r="L27" s="280">
        <f t="shared" si="2"/>
        <v>0</v>
      </c>
      <c r="M27" s="281">
        <f>SUMIF(I$35:I$232,"Materials transport",Q$35:Q$233)</f>
        <v>0</v>
      </c>
      <c r="N27" s="280">
        <f t="shared" si="3"/>
        <v>0</v>
      </c>
      <c r="O27" s="281">
        <f>SUMIF(I$35:I$232,"Materials transport",R$35:R$233)</f>
        <v>0</v>
      </c>
      <c r="P27" s="280">
        <f t="shared" si="4"/>
        <v>0</v>
      </c>
      <c r="Q27" s="266"/>
      <c r="R27" s="253"/>
    </row>
    <row r="28" spans="2:18" ht="19.5" customHeight="1" thickBot="1">
      <c r="B28" s="271"/>
      <c r="C28" s="630"/>
      <c r="D28" s="273"/>
      <c r="E28" s="631" t="s">
        <v>356</v>
      </c>
      <c r="F28" s="632"/>
      <c r="G28" s="282">
        <f>SUMIF(I$35:I$232,"Other",M$35:M$232)</f>
        <v>0</v>
      </c>
      <c r="H28" s="280">
        <f t="shared" si="0"/>
        <v>0</v>
      </c>
      <c r="I28" s="282">
        <f>SUMIF(I$35:I$232,"Other",O$35:O$232)</f>
        <v>0</v>
      </c>
      <c r="J28" s="280">
        <f t="shared" si="1"/>
        <v>0</v>
      </c>
      <c r="K28" s="282">
        <f>SUMIF(I$35:I$232,"Other",P$35:P$233)</f>
        <v>0</v>
      </c>
      <c r="L28" s="280">
        <f t="shared" si="2"/>
        <v>0</v>
      </c>
      <c r="M28" s="282">
        <f>SUMIF(I$35:I$232,"Other",Q$35:Q$233)</f>
        <v>0</v>
      </c>
      <c r="N28" s="280">
        <f t="shared" si="3"/>
        <v>0</v>
      </c>
      <c r="O28" s="282">
        <f>SUMIF(I$35:I$232,"Other",R$35:R$233)</f>
        <v>0</v>
      </c>
      <c r="P28" s="280">
        <f t="shared" si="4"/>
        <v>0</v>
      </c>
      <c r="Q28" s="266"/>
      <c r="R28" s="253"/>
    </row>
    <row r="29" spans="2:18" ht="19.5" customHeight="1" thickBot="1">
      <c r="B29" s="271"/>
      <c r="D29" s="273"/>
      <c r="E29" s="621" t="s">
        <v>357</v>
      </c>
      <c r="F29" s="622"/>
      <c r="G29" s="283">
        <f aca="true" t="shared" si="5" ref="G29:P29">SUM(G22:G28)</f>
        <v>0</v>
      </c>
      <c r="H29" s="284">
        <f t="shared" si="5"/>
        <v>0</v>
      </c>
      <c r="I29" s="283">
        <f t="shared" si="5"/>
        <v>0</v>
      </c>
      <c r="J29" s="284">
        <f t="shared" si="5"/>
        <v>0</v>
      </c>
      <c r="K29" s="283">
        <f t="shared" si="5"/>
        <v>0</v>
      </c>
      <c r="L29" s="284">
        <f t="shared" si="5"/>
        <v>0</v>
      </c>
      <c r="M29" s="283">
        <f t="shared" si="5"/>
        <v>0</v>
      </c>
      <c r="N29" s="284">
        <f t="shared" si="5"/>
        <v>0</v>
      </c>
      <c r="O29" s="283">
        <f t="shared" si="5"/>
        <v>0</v>
      </c>
      <c r="P29" s="284">
        <f t="shared" si="5"/>
        <v>0</v>
      </c>
      <c r="Q29" s="266"/>
      <c r="R29" s="253"/>
    </row>
    <row r="30" spans="2:22" ht="19.5" customHeight="1">
      <c r="B30" s="271"/>
      <c r="D30" s="273"/>
      <c r="E30" s="285"/>
      <c r="F30" s="285"/>
      <c r="G30" s="285"/>
      <c r="H30" s="285"/>
      <c r="I30" s="285"/>
      <c r="J30" s="286"/>
      <c r="K30" s="286"/>
      <c r="L30" s="285"/>
      <c r="M30" s="285"/>
      <c r="N30" s="285"/>
      <c r="O30" s="285"/>
      <c r="P30" s="270"/>
      <c r="Q30" s="266"/>
      <c r="R30" s="287"/>
      <c r="U30" s="267"/>
      <c r="V30" s="267"/>
    </row>
    <row r="31" spans="2:18" ht="19.5" customHeight="1">
      <c r="B31" s="271"/>
      <c r="C31" s="272"/>
      <c r="L31" s="273"/>
      <c r="M31" s="285"/>
      <c r="R31" s="253"/>
    </row>
    <row r="32" spans="2:26" ht="19.5" customHeight="1" thickBot="1">
      <c r="B32" s="271"/>
      <c r="C32" s="266"/>
      <c r="D32" s="266"/>
      <c r="E32" s="266"/>
      <c r="F32" s="266"/>
      <c r="G32" s="288"/>
      <c r="H32" s="288"/>
      <c r="I32" s="288"/>
      <c r="J32" s="25" t="s">
        <v>516</v>
      </c>
      <c r="K32" s="25" t="s">
        <v>510</v>
      </c>
      <c r="L32" s="25" t="s">
        <v>517</v>
      </c>
      <c r="M32" s="25" t="s">
        <v>511</v>
      </c>
      <c r="O32" s="25" t="s">
        <v>512</v>
      </c>
      <c r="P32" s="25" t="s">
        <v>618</v>
      </c>
      <c r="Q32" s="25" t="s">
        <v>619</v>
      </c>
      <c r="R32" s="25" t="s">
        <v>515</v>
      </c>
      <c r="U32" s="267"/>
      <c r="V32" s="267"/>
      <c r="W32" s="267"/>
      <c r="X32" s="267"/>
      <c r="Y32" s="267"/>
      <c r="Z32" s="267"/>
    </row>
    <row r="33" spans="2:26" ht="45" customHeight="1" thickBot="1">
      <c r="B33" s="271"/>
      <c r="C33" s="623" t="s">
        <v>581</v>
      </c>
      <c r="D33" s="289" t="s">
        <v>359</v>
      </c>
      <c r="E33" s="290" t="s">
        <v>582</v>
      </c>
      <c r="F33" s="290" t="s">
        <v>313</v>
      </c>
      <c r="G33" s="624" t="s">
        <v>360</v>
      </c>
      <c r="H33" s="625"/>
      <c r="I33" s="290" t="s">
        <v>288</v>
      </c>
      <c r="J33" s="290" t="s">
        <v>583</v>
      </c>
      <c r="K33" s="290" t="s">
        <v>292</v>
      </c>
      <c r="L33" s="290" t="s">
        <v>584</v>
      </c>
      <c r="M33" s="290" t="s">
        <v>585</v>
      </c>
      <c r="N33" s="290" t="s">
        <v>586</v>
      </c>
      <c r="O33" s="626" t="s">
        <v>587</v>
      </c>
      <c r="P33" s="627"/>
      <c r="Q33" s="626" t="s">
        <v>588</v>
      </c>
      <c r="R33" s="627"/>
      <c r="U33" s="267"/>
      <c r="V33" s="267"/>
      <c r="W33" s="267"/>
      <c r="X33" s="267"/>
      <c r="Y33" s="267"/>
      <c r="Z33" s="267"/>
    </row>
    <row r="34" spans="2:26" ht="19.5" customHeight="1" thickBot="1">
      <c r="B34" s="271"/>
      <c r="C34" s="623"/>
      <c r="D34" s="291">
        <v>1</v>
      </c>
      <c r="E34" s="292"/>
      <c r="F34" s="293" t="s">
        <v>373</v>
      </c>
      <c r="G34" s="628" t="s">
        <v>589</v>
      </c>
      <c r="H34" s="629"/>
      <c r="I34" s="293" t="s">
        <v>373</v>
      </c>
      <c r="J34" s="293" t="s">
        <v>373</v>
      </c>
      <c r="K34" s="293" t="s">
        <v>373</v>
      </c>
      <c r="L34" s="294" t="s">
        <v>373</v>
      </c>
      <c r="M34" s="294" t="s">
        <v>373</v>
      </c>
      <c r="N34" s="294">
        <f>K17</f>
        <v>0</v>
      </c>
      <c r="O34" s="295" t="s">
        <v>343</v>
      </c>
      <c r="P34" s="296" t="s">
        <v>344</v>
      </c>
      <c r="Q34" s="295" t="s">
        <v>343</v>
      </c>
      <c r="R34" s="296" t="s">
        <v>344</v>
      </c>
      <c r="U34" s="267"/>
      <c r="V34" s="267"/>
      <c r="W34" s="267"/>
      <c r="X34" s="267"/>
      <c r="Y34" s="267"/>
      <c r="Z34" s="267"/>
    </row>
    <row r="35" spans="2:26" ht="19.5" customHeight="1" thickBot="1">
      <c r="B35" s="271"/>
      <c r="C35" s="266"/>
      <c r="D35" s="291">
        <v>2</v>
      </c>
      <c r="E35" s="297"/>
      <c r="F35" s="298"/>
      <c r="G35" s="620"/>
      <c r="H35" s="620"/>
      <c r="I35" s="299"/>
      <c r="J35" s="300"/>
      <c r="K35" s="301"/>
      <c r="L35" s="302">
        <f aca="true" t="shared" si="6" ref="L35:L98">J35*K35</f>
        <v>0</v>
      </c>
      <c r="M35" s="303"/>
      <c r="N35" s="304">
        <f aca="true" t="shared" si="7" ref="N35:N98">IF(M35="",0,N34-M35)</f>
        <v>0</v>
      </c>
      <c r="O35" s="303"/>
      <c r="P35" s="303"/>
      <c r="Q35" s="303"/>
      <c r="R35" s="305"/>
      <c r="S35" s="249">
        <f>IF(L35=SUM(M35,O35:R35),"","ERROR ON THIS LINE")</f>
      </c>
      <c r="U35" s="267"/>
      <c r="V35" s="267"/>
      <c r="W35" s="267"/>
      <c r="X35" s="267"/>
      <c r="Y35" s="267"/>
      <c r="Z35" s="267"/>
    </row>
    <row r="36" spans="2:26" ht="19.5" customHeight="1" thickBot="1">
      <c r="B36" s="271"/>
      <c r="C36" s="266"/>
      <c r="D36" s="291">
        <v>3</v>
      </c>
      <c r="E36" s="306"/>
      <c r="F36" s="268"/>
      <c r="G36" s="614"/>
      <c r="H36" s="614"/>
      <c r="I36" s="299"/>
      <c r="J36" s="307"/>
      <c r="K36" s="308"/>
      <c r="L36" s="309">
        <f t="shared" si="6"/>
        <v>0</v>
      </c>
      <c r="M36" s="310"/>
      <c r="N36" s="304">
        <f t="shared" si="7"/>
        <v>0</v>
      </c>
      <c r="O36" s="310"/>
      <c r="P36" s="310"/>
      <c r="Q36" s="310"/>
      <c r="R36" s="311"/>
      <c r="S36" s="249">
        <f aca="true" t="shared" si="8" ref="S36:S99">IF(L36=SUM(M36,O36:R36),"","ERROR ON THIS LINE")</f>
      </c>
      <c r="U36" s="267"/>
      <c r="V36" s="267"/>
      <c r="W36" s="267"/>
      <c r="X36" s="267"/>
      <c r="Y36" s="267"/>
      <c r="Z36" s="267"/>
    </row>
    <row r="37" spans="2:26" ht="19.5" customHeight="1" thickBot="1">
      <c r="B37" s="271"/>
      <c r="C37" s="266"/>
      <c r="D37" s="291">
        <v>4</v>
      </c>
      <c r="E37" s="306"/>
      <c r="F37" s="268"/>
      <c r="G37" s="614"/>
      <c r="H37" s="614"/>
      <c r="I37" s="299"/>
      <c r="J37" s="307"/>
      <c r="K37" s="308"/>
      <c r="L37" s="309">
        <f t="shared" si="6"/>
        <v>0</v>
      </c>
      <c r="M37" s="310"/>
      <c r="N37" s="304">
        <f t="shared" si="7"/>
        <v>0</v>
      </c>
      <c r="O37" s="310"/>
      <c r="P37" s="310"/>
      <c r="Q37" s="310"/>
      <c r="R37" s="311"/>
      <c r="S37" s="249">
        <f t="shared" si="8"/>
      </c>
      <c r="U37" s="267"/>
      <c r="V37" s="267"/>
      <c r="W37" s="267"/>
      <c r="X37" s="267"/>
      <c r="Y37" s="267"/>
      <c r="Z37" s="267"/>
    </row>
    <row r="38" spans="2:26" ht="19.5" customHeight="1" thickBot="1">
      <c r="B38" s="271"/>
      <c r="C38" s="266"/>
      <c r="D38" s="291">
        <v>5</v>
      </c>
      <c r="E38" s="306"/>
      <c r="F38" s="268"/>
      <c r="G38" s="614"/>
      <c r="H38" s="614"/>
      <c r="I38" s="299"/>
      <c r="J38" s="307"/>
      <c r="K38" s="308"/>
      <c r="L38" s="309">
        <f t="shared" si="6"/>
        <v>0</v>
      </c>
      <c r="M38" s="310"/>
      <c r="N38" s="304">
        <f t="shared" si="7"/>
        <v>0</v>
      </c>
      <c r="O38" s="310"/>
      <c r="P38" s="310"/>
      <c r="Q38" s="310"/>
      <c r="R38" s="311"/>
      <c r="S38" s="249">
        <f t="shared" si="8"/>
      </c>
      <c r="U38" s="267"/>
      <c r="V38" s="267"/>
      <c r="W38" s="267"/>
      <c r="X38" s="267"/>
      <c r="Y38" s="267"/>
      <c r="Z38" s="267"/>
    </row>
    <row r="39" spans="2:26" ht="19.5" customHeight="1" thickBot="1">
      <c r="B39" s="271"/>
      <c r="C39" s="266"/>
      <c r="D39" s="291">
        <v>6</v>
      </c>
      <c r="E39" s="306"/>
      <c r="F39" s="268"/>
      <c r="G39" s="614"/>
      <c r="H39" s="614"/>
      <c r="I39" s="299"/>
      <c r="J39" s="307"/>
      <c r="K39" s="308"/>
      <c r="L39" s="309">
        <f t="shared" si="6"/>
        <v>0</v>
      </c>
      <c r="M39" s="310"/>
      <c r="N39" s="304">
        <f t="shared" si="7"/>
        <v>0</v>
      </c>
      <c r="O39" s="310"/>
      <c r="P39" s="310"/>
      <c r="Q39" s="310"/>
      <c r="R39" s="311"/>
      <c r="S39" s="249">
        <f t="shared" si="8"/>
      </c>
      <c r="U39" s="267"/>
      <c r="V39" s="267"/>
      <c r="W39" s="267"/>
      <c r="X39" s="267"/>
      <c r="Y39" s="267"/>
      <c r="Z39" s="267"/>
    </row>
    <row r="40" spans="2:25" ht="19.5" customHeight="1" thickBot="1">
      <c r="B40" s="271"/>
      <c r="C40" s="266"/>
      <c r="D40" s="291">
        <v>7</v>
      </c>
      <c r="E40" s="306"/>
      <c r="F40" s="268"/>
      <c r="G40" s="614"/>
      <c r="H40" s="614"/>
      <c r="I40" s="299"/>
      <c r="J40" s="307"/>
      <c r="K40" s="308"/>
      <c r="L40" s="309">
        <f t="shared" si="6"/>
        <v>0</v>
      </c>
      <c r="M40" s="310"/>
      <c r="N40" s="304">
        <f t="shared" si="7"/>
        <v>0</v>
      </c>
      <c r="O40" s="310"/>
      <c r="P40" s="310"/>
      <c r="Q40" s="310"/>
      <c r="R40" s="311"/>
      <c r="S40" s="249">
        <f t="shared" si="8"/>
      </c>
      <c r="V40" s="312"/>
      <c r="W40" s="313"/>
      <c r="X40" s="314"/>
      <c r="Y40" s="314"/>
    </row>
    <row r="41" spans="2:25" ht="19.5" customHeight="1" thickBot="1">
      <c r="B41" s="271"/>
      <c r="C41" s="266"/>
      <c r="D41" s="291">
        <v>8</v>
      </c>
      <c r="E41" s="306"/>
      <c r="F41" s="268"/>
      <c r="G41" s="614"/>
      <c r="H41" s="614"/>
      <c r="I41" s="299"/>
      <c r="J41" s="315"/>
      <c r="K41" s="308"/>
      <c r="L41" s="309">
        <f t="shared" si="6"/>
        <v>0</v>
      </c>
      <c r="M41" s="310"/>
      <c r="N41" s="304">
        <f t="shared" si="7"/>
        <v>0</v>
      </c>
      <c r="O41" s="310"/>
      <c r="P41" s="310"/>
      <c r="Q41" s="310"/>
      <c r="R41" s="311"/>
      <c r="S41" s="249">
        <f t="shared" si="8"/>
      </c>
      <c r="Y41" s="314"/>
    </row>
    <row r="42" spans="2:25" ht="19.5" customHeight="1" thickBot="1">
      <c r="B42" s="271"/>
      <c r="C42" s="266"/>
      <c r="D42" s="291">
        <v>9</v>
      </c>
      <c r="E42" s="306"/>
      <c r="F42" s="268"/>
      <c r="G42" s="614"/>
      <c r="H42" s="614"/>
      <c r="I42" s="299"/>
      <c r="J42" s="307"/>
      <c r="K42" s="308"/>
      <c r="L42" s="309">
        <f t="shared" si="6"/>
        <v>0</v>
      </c>
      <c r="M42" s="310"/>
      <c r="N42" s="304">
        <f t="shared" si="7"/>
        <v>0</v>
      </c>
      <c r="O42" s="310"/>
      <c r="P42" s="310"/>
      <c r="Q42" s="310"/>
      <c r="R42" s="311"/>
      <c r="S42" s="249">
        <f t="shared" si="8"/>
      </c>
      <c r="Y42" s="314"/>
    </row>
    <row r="43" spans="2:25" ht="19.5" customHeight="1" thickBot="1">
      <c r="B43" s="271"/>
      <c r="C43" s="266"/>
      <c r="D43" s="291">
        <v>10</v>
      </c>
      <c r="E43" s="306"/>
      <c r="F43" s="268"/>
      <c r="G43" s="614"/>
      <c r="H43" s="614"/>
      <c r="I43" s="299"/>
      <c r="J43" s="307"/>
      <c r="K43" s="308"/>
      <c r="L43" s="309">
        <f t="shared" si="6"/>
        <v>0</v>
      </c>
      <c r="M43" s="310"/>
      <c r="N43" s="304">
        <f t="shared" si="7"/>
        <v>0</v>
      </c>
      <c r="O43" s="310"/>
      <c r="P43" s="310"/>
      <c r="Q43" s="310"/>
      <c r="R43" s="311"/>
      <c r="S43" s="249">
        <f t="shared" si="8"/>
      </c>
      <c r="Y43" s="314"/>
    </row>
    <row r="44" spans="2:25" ht="19.5" customHeight="1" thickBot="1">
      <c r="B44" s="271"/>
      <c r="C44" s="266"/>
      <c r="D44" s="291">
        <v>11</v>
      </c>
      <c r="E44" s="306"/>
      <c r="F44" s="268"/>
      <c r="G44" s="614"/>
      <c r="H44" s="614"/>
      <c r="I44" s="299"/>
      <c r="J44" s="307"/>
      <c r="K44" s="308"/>
      <c r="L44" s="309">
        <f t="shared" si="6"/>
        <v>0</v>
      </c>
      <c r="M44" s="310"/>
      <c r="N44" s="304">
        <f t="shared" si="7"/>
        <v>0</v>
      </c>
      <c r="O44" s="310"/>
      <c r="P44" s="310"/>
      <c r="Q44" s="310"/>
      <c r="R44" s="311"/>
      <c r="S44" s="249">
        <f>IF(L44=SUM(M44,O44:R44),"","ERROR ON THIS LINE")</f>
      </c>
      <c r="Y44" s="314"/>
    </row>
    <row r="45" spans="2:25" ht="19.5" customHeight="1" thickBot="1">
      <c r="B45" s="271"/>
      <c r="C45" s="266"/>
      <c r="D45" s="291">
        <v>12</v>
      </c>
      <c r="E45" s="306"/>
      <c r="F45" s="268"/>
      <c r="G45" s="614"/>
      <c r="H45" s="614"/>
      <c r="I45" s="299"/>
      <c r="J45" s="307"/>
      <c r="K45" s="308"/>
      <c r="L45" s="309">
        <f t="shared" si="6"/>
        <v>0</v>
      </c>
      <c r="M45" s="310"/>
      <c r="N45" s="304">
        <f t="shared" si="7"/>
        <v>0</v>
      </c>
      <c r="O45" s="310"/>
      <c r="P45" s="310"/>
      <c r="Q45" s="310"/>
      <c r="R45" s="311"/>
      <c r="S45" s="249">
        <f t="shared" si="8"/>
      </c>
      <c r="Y45" s="313"/>
    </row>
    <row r="46" spans="2:19" ht="19.5" customHeight="1" thickBot="1">
      <c r="B46" s="271"/>
      <c r="C46" s="266"/>
      <c r="D46" s="291">
        <v>13</v>
      </c>
      <c r="E46" s="306"/>
      <c r="F46" s="268"/>
      <c r="G46" s="614"/>
      <c r="H46" s="614"/>
      <c r="I46" s="299"/>
      <c r="J46" s="307"/>
      <c r="K46" s="308"/>
      <c r="L46" s="309">
        <f t="shared" si="6"/>
        <v>0</v>
      </c>
      <c r="M46" s="310"/>
      <c r="N46" s="304">
        <f t="shared" si="7"/>
        <v>0</v>
      </c>
      <c r="O46" s="310"/>
      <c r="P46" s="310"/>
      <c r="Q46" s="310"/>
      <c r="R46" s="311"/>
      <c r="S46" s="249">
        <f t="shared" si="8"/>
      </c>
    </row>
    <row r="47" spans="2:19" ht="19.5" customHeight="1" thickBot="1">
      <c r="B47" s="271"/>
      <c r="C47" s="266"/>
      <c r="D47" s="291">
        <v>14</v>
      </c>
      <c r="E47" s="306"/>
      <c r="F47" s="268"/>
      <c r="G47" s="614"/>
      <c r="H47" s="614"/>
      <c r="I47" s="299"/>
      <c r="J47" s="307"/>
      <c r="K47" s="308"/>
      <c r="L47" s="309">
        <f t="shared" si="6"/>
        <v>0</v>
      </c>
      <c r="M47" s="310"/>
      <c r="N47" s="304">
        <f t="shared" si="7"/>
        <v>0</v>
      </c>
      <c r="O47" s="310"/>
      <c r="P47" s="310"/>
      <c r="Q47" s="310"/>
      <c r="R47" s="311"/>
      <c r="S47" s="249">
        <f t="shared" si="8"/>
      </c>
    </row>
    <row r="48" spans="2:19" ht="19.5" customHeight="1" thickBot="1">
      <c r="B48" s="271"/>
      <c r="C48" s="266"/>
      <c r="D48" s="291">
        <v>15</v>
      </c>
      <c r="E48" s="306"/>
      <c r="F48" s="268"/>
      <c r="G48" s="614"/>
      <c r="H48" s="614"/>
      <c r="I48" s="299"/>
      <c r="J48" s="307"/>
      <c r="K48" s="308"/>
      <c r="L48" s="309">
        <f t="shared" si="6"/>
        <v>0</v>
      </c>
      <c r="M48" s="310"/>
      <c r="N48" s="304">
        <f t="shared" si="7"/>
        <v>0</v>
      </c>
      <c r="O48" s="310"/>
      <c r="P48" s="310"/>
      <c r="Q48" s="310"/>
      <c r="R48" s="311"/>
      <c r="S48" s="249">
        <f t="shared" si="8"/>
      </c>
    </row>
    <row r="49" spans="2:19" ht="19.5" customHeight="1" thickBot="1">
      <c r="B49" s="271"/>
      <c r="C49" s="266"/>
      <c r="D49" s="291">
        <v>16</v>
      </c>
      <c r="E49" s="306"/>
      <c r="F49" s="268"/>
      <c r="G49" s="614"/>
      <c r="H49" s="614"/>
      <c r="I49" s="299"/>
      <c r="J49" s="307"/>
      <c r="K49" s="308"/>
      <c r="L49" s="309">
        <f t="shared" si="6"/>
        <v>0</v>
      </c>
      <c r="M49" s="310"/>
      <c r="N49" s="304">
        <f t="shared" si="7"/>
        <v>0</v>
      </c>
      <c r="O49" s="310"/>
      <c r="P49" s="310"/>
      <c r="Q49" s="310"/>
      <c r="R49" s="311"/>
      <c r="S49" s="249">
        <f t="shared" si="8"/>
      </c>
    </row>
    <row r="50" spans="2:19" ht="19.5" customHeight="1" thickBot="1">
      <c r="B50" s="271"/>
      <c r="C50" s="266"/>
      <c r="D50" s="291">
        <v>17</v>
      </c>
      <c r="E50" s="306"/>
      <c r="F50" s="268"/>
      <c r="G50" s="614"/>
      <c r="H50" s="614"/>
      <c r="I50" s="299"/>
      <c r="J50" s="307"/>
      <c r="K50" s="308"/>
      <c r="L50" s="309">
        <f t="shared" si="6"/>
        <v>0</v>
      </c>
      <c r="M50" s="310"/>
      <c r="N50" s="304">
        <f t="shared" si="7"/>
        <v>0</v>
      </c>
      <c r="O50" s="310"/>
      <c r="P50" s="310"/>
      <c r="Q50" s="310"/>
      <c r="R50" s="311"/>
      <c r="S50" s="249">
        <f>IF(L50=SUM(M50,O50:R50),"","ERROR ON THIS LINE")</f>
      </c>
    </row>
    <row r="51" spans="2:19" ht="19.5" customHeight="1" thickBot="1">
      <c r="B51" s="271"/>
      <c r="C51" s="266"/>
      <c r="D51" s="291">
        <v>18</v>
      </c>
      <c r="E51" s="306"/>
      <c r="F51" s="268"/>
      <c r="G51" s="614"/>
      <c r="H51" s="614"/>
      <c r="I51" s="299"/>
      <c r="J51" s="307"/>
      <c r="K51" s="308"/>
      <c r="L51" s="309">
        <f t="shared" si="6"/>
        <v>0</v>
      </c>
      <c r="M51" s="310"/>
      <c r="N51" s="304">
        <f t="shared" si="7"/>
        <v>0</v>
      </c>
      <c r="O51" s="310"/>
      <c r="P51" s="310"/>
      <c r="Q51" s="310"/>
      <c r="R51" s="311"/>
      <c r="S51" s="249">
        <f t="shared" si="8"/>
      </c>
    </row>
    <row r="52" spans="2:19" ht="19.5" customHeight="1" thickBot="1">
      <c r="B52" s="271"/>
      <c r="C52" s="266"/>
      <c r="D52" s="291">
        <v>19</v>
      </c>
      <c r="E52" s="306"/>
      <c r="F52" s="268"/>
      <c r="G52" s="614"/>
      <c r="H52" s="614"/>
      <c r="I52" s="299"/>
      <c r="J52" s="307"/>
      <c r="K52" s="308"/>
      <c r="L52" s="309">
        <f t="shared" si="6"/>
        <v>0</v>
      </c>
      <c r="M52" s="310"/>
      <c r="N52" s="304">
        <f t="shared" si="7"/>
        <v>0</v>
      </c>
      <c r="O52" s="310"/>
      <c r="P52" s="310"/>
      <c r="Q52" s="310"/>
      <c r="R52" s="311"/>
      <c r="S52" s="249">
        <f t="shared" si="8"/>
      </c>
    </row>
    <row r="53" spans="2:19" ht="19.5" customHeight="1" thickBot="1">
      <c r="B53" s="271"/>
      <c r="C53" s="266"/>
      <c r="D53" s="291">
        <v>20</v>
      </c>
      <c r="E53" s="306"/>
      <c r="F53" s="268"/>
      <c r="G53" s="614"/>
      <c r="H53" s="614"/>
      <c r="I53" s="299"/>
      <c r="J53" s="307"/>
      <c r="K53" s="308"/>
      <c r="L53" s="309">
        <f t="shared" si="6"/>
        <v>0</v>
      </c>
      <c r="M53" s="310"/>
      <c r="N53" s="304">
        <f t="shared" si="7"/>
        <v>0</v>
      </c>
      <c r="O53" s="310"/>
      <c r="P53" s="310"/>
      <c r="Q53" s="310"/>
      <c r="R53" s="311"/>
      <c r="S53" s="249">
        <f t="shared" si="8"/>
      </c>
    </row>
    <row r="54" spans="2:19" ht="19.5" customHeight="1" thickBot="1">
      <c r="B54" s="271"/>
      <c r="C54" s="266"/>
      <c r="D54" s="291">
        <v>21</v>
      </c>
      <c r="E54" s="306"/>
      <c r="F54" s="268"/>
      <c r="G54" s="614"/>
      <c r="H54" s="614"/>
      <c r="I54" s="299"/>
      <c r="J54" s="307"/>
      <c r="K54" s="308"/>
      <c r="L54" s="309">
        <f t="shared" si="6"/>
        <v>0</v>
      </c>
      <c r="M54" s="310"/>
      <c r="N54" s="304">
        <f t="shared" si="7"/>
        <v>0</v>
      </c>
      <c r="O54" s="310"/>
      <c r="P54" s="310"/>
      <c r="Q54" s="310"/>
      <c r="R54" s="311"/>
      <c r="S54" s="249">
        <f t="shared" si="8"/>
      </c>
    </row>
    <row r="55" spans="2:19" ht="19.5" customHeight="1" thickBot="1">
      <c r="B55" s="271"/>
      <c r="C55" s="266"/>
      <c r="D55" s="291">
        <v>22</v>
      </c>
      <c r="E55" s="306"/>
      <c r="F55" s="268"/>
      <c r="G55" s="614"/>
      <c r="H55" s="614"/>
      <c r="I55" s="299"/>
      <c r="J55" s="307"/>
      <c r="K55" s="308"/>
      <c r="L55" s="309">
        <f t="shared" si="6"/>
        <v>0</v>
      </c>
      <c r="M55" s="310"/>
      <c r="N55" s="304">
        <f t="shared" si="7"/>
        <v>0</v>
      </c>
      <c r="O55" s="310"/>
      <c r="P55" s="310"/>
      <c r="Q55" s="310"/>
      <c r="R55" s="311"/>
      <c r="S55" s="249">
        <f t="shared" si="8"/>
      </c>
    </row>
    <row r="56" spans="2:19" ht="19.5" customHeight="1" thickBot="1">
      <c r="B56" s="271"/>
      <c r="C56" s="266"/>
      <c r="D56" s="291">
        <v>23</v>
      </c>
      <c r="E56" s="306"/>
      <c r="F56" s="268"/>
      <c r="G56" s="614"/>
      <c r="H56" s="614"/>
      <c r="I56" s="299"/>
      <c r="J56" s="307"/>
      <c r="K56" s="308"/>
      <c r="L56" s="309">
        <f t="shared" si="6"/>
        <v>0</v>
      </c>
      <c r="M56" s="310"/>
      <c r="N56" s="304">
        <f t="shared" si="7"/>
        <v>0</v>
      </c>
      <c r="O56" s="310"/>
      <c r="P56" s="310"/>
      <c r="Q56" s="310"/>
      <c r="R56" s="311"/>
      <c r="S56" s="249">
        <f t="shared" si="8"/>
      </c>
    </row>
    <row r="57" spans="2:19" ht="19.5" customHeight="1" thickBot="1">
      <c r="B57" s="271"/>
      <c r="C57" s="266"/>
      <c r="D57" s="291">
        <v>24</v>
      </c>
      <c r="E57" s="306"/>
      <c r="F57" s="268"/>
      <c r="G57" s="614"/>
      <c r="H57" s="614"/>
      <c r="I57" s="299"/>
      <c r="J57" s="307"/>
      <c r="K57" s="308"/>
      <c r="L57" s="309">
        <f t="shared" si="6"/>
        <v>0</v>
      </c>
      <c r="M57" s="310"/>
      <c r="N57" s="304">
        <f t="shared" si="7"/>
        <v>0</v>
      </c>
      <c r="O57" s="310"/>
      <c r="P57" s="310"/>
      <c r="Q57" s="310"/>
      <c r="R57" s="311"/>
      <c r="S57" s="249">
        <f t="shared" si="8"/>
      </c>
    </row>
    <row r="58" spans="2:23" ht="19.5" customHeight="1" thickBot="1">
      <c r="B58" s="271"/>
      <c r="C58" s="266"/>
      <c r="D58" s="291">
        <v>25</v>
      </c>
      <c r="E58" s="306"/>
      <c r="F58" s="268"/>
      <c r="G58" s="614"/>
      <c r="H58" s="614"/>
      <c r="I58" s="299"/>
      <c r="J58" s="307"/>
      <c r="K58" s="308"/>
      <c r="L58" s="309">
        <f t="shared" si="6"/>
        <v>0</v>
      </c>
      <c r="M58" s="310"/>
      <c r="N58" s="304">
        <f t="shared" si="7"/>
        <v>0</v>
      </c>
      <c r="O58" s="310"/>
      <c r="P58" s="310"/>
      <c r="Q58" s="310"/>
      <c r="R58" s="311"/>
      <c r="S58" s="249">
        <f>IF(L58=SUM(M58,O58:R58),"","ERROR ON THIS LINE")</f>
      </c>
      <c r="T58" s="613" t="s">
        <v>590</v>
      </c>
      <c r="U58" s="613"/>
      <c r="V58" s="613"/>
      <c r="W58" s="613"/>
    </row>
    <row r="59" spans="2:23" ht="19.5" customHeight="1" thickBot="1">
      <c r="B59" s="271"/>
      <c r="C59" s="266"/>
      <c r="D59" s="291">
        <v>26</v>
      </c>
      <c r="E59" s="306"/>
      <c r="F59" s="268"/>
      <c r="G59" s="614"/>
      <c r="H59" s="614"/>
      <c r="I59" s="299"/>
      <c r="J59" s="307"/>
      <c r="K59" s="308"/>
      <c r="L59" s="309">
        <f t="shared" si="6"/>
        <v>0</v>
      </c>
      <c r="M59" s="310"/>
      <c r="N59" s="304">
        <f t="shared" si="7"/>
        <v>0</v>
      </c>
      <c r="O59" s="310"/>
      <c r="P59" s="310"/>
      <c r="Q59" s="310"/>
      <c r="R59" s="311"/>
      <c r="S59" s="249">
        <f t="shared" si="8"/>
      </c>
      <c r="T59" s="613"/>
      <c r="U59" s="613"/>
      <c r="V59" s="613"/>
      <c r="W59" s="613"/>
    </row>
    <row r="60" spans="2:23" ht="19.5" customHeight="1" thickBot="1">
      <c r="B60" s="271"/>
      <c r="C60" s="266"/>
      <c r="D60" s="291">
        <v>27</v>
      </c>
      <c r="E60" s="306"/>
      <c r="F60" s="268"/>
      <c r="G60" s="614"/>
      <c r="H60" s="614"/>
      <c r="I60" s="299"/>
      <c r="J60" s="307"/>
      <c r="K60" s="308"/>
      <c r="L60" s="309">
        <f t="shared" si="6"/>
        <v>0</v>
      </c>
      <c r="M60" s="310"/>
      <c r="N60" s="304">
        <f t="shared" si="7"/>
        <v>0</v>
      </c>
      <c r="O60" s="310"/>
      <c r="P60" s="310"/>
      <c r="Q60" s="310"/>
      <c r="R60" s="311"/>
      <c r="S60" s="249">
        <f t="shared" si="8"/>
      </c>
      <c r="T60" s="613"/>
      <c r="U60" s="613"/>
      <c r="V60" s="613"/>
      <c r="W60" s="613"/>
    </row>
    <row r="61" spans="2:23" ht="19.5" customHeight="1" thickBot="1">
      <c r="B61" s="271"/>
      <c r="C61" s="266"/>
      <c r="D61" s="291">
        <v>28</v>
      </c>
      <c r="E61" s="306"/>
      <c r="F61" s="268"/>
      <c r="G61" s="614"/>
      <c r="H61" s="614"/>
      <c r="I61" s="299"/>
      <c r="J61" s="307"/>
      <c r="K61" s="308"/>
      <c r="L61" s="309">
        <f t="shared" si="6"/>
        <v>0</v>
      </c>
      <c r="M61" s="310"/>
      <c r="N61" s="304">
        <f t="shared" si="7"/>
        <v>0</v>
      </c>
      <c r="O61" s="310"/>
      <c r="P61" s="310"/>
      <c r="Q61" s="310"/>
      <c r="R61" s="311"/>
      <c r="S61" s="249">
        <f t="shared" si="8"/>
      </c>
      <c r="T61" s="613"/>
      <c r="U61" s="613"/>
      <c r="V61" s="613"/>
      <c r="W61" s="613"/>
    </row>
    <row r="62" spans="2:23" ht="19.5" customHeight="1" thickBot="1">
      <c r="B62" s="271"/>
      <c r="C62" s="266"/>
      <c r="D62" s="291">
        <v>29</v>
      </c>
      <c r="E62" s="306"/>
      <c r="F62" s="268"/>
      <c r="G62" s="614"/>
      <c r="H62" s="614"/>
      <c r="I62" s="299"/>
      <c r="J62" s="307"/>
      <c r="K62" s="308"/>
      <c r="L62" s="309">
        <f t="shared" si="6"/>
        <v>0</v>
      </c>
      <c r="M62" s="310"/>
      <c r="N62" s="304">
        <f t="shared" si="7"/>
        <v>0</v>
      </c>
      <c r="O62" s="310"/>
      <c r="P62" s="310"/>
      <c r="Q62" s="310"/>
      <c r="R62" s="311"/>
      <c r="S62" s="249">
        <f t="shared" si="8"/>
      </c>
      <c r="T62" s="360"/>
      <c r="U62" s="360"/>
      <c r="V62" s="360"/>
      <c r="W62" s="360"/>
    </row>
    <row r="63" spans="2:23" ht="19.5" customHeight="1" thickBot="1">
      <c r="B63" s="271"/>
      <c r="C63" s="266"/>
      <c r="D63" s="291">
        <v>30</v>
      </c>
      <c r="E63" s="306"/>
      <c r="F63" s="268"/>
      <c r="G63" s="614"/>
      <c r="H63" s="614"/>
      <c r="I63" s="299"/>
      <c r="J63" s="307"/>
      <c r="K63" s="308"/>
      <c r="L63" s="309">
        <f t="shared" si="6"/>
        <v>0</v>
      </c>
      <c r="M63" s="310"/>
      <c r="N63" s="304">
        <f t="shared" si="7"/>
        <v>0</v>
      </c>
      <c r="O63" s="310"/>
      <c r="P63" s="310"/>
      <c r="Q63" s="310"/>
      <c r="R63" s="311"/>
      <c r="S63" s="249">
        <f t="shared" si="8"/>
      </c>
      <c r="T63" s="360"/>
      <c r="U63" s="360"/>
      <c r="V63" s="360"/>
      <c r="W63" s="360"/>
    </row>
    <row r="64" spans="2:23" ht="19.5" customHeight="1" thickBot="1">
      <c r="B64" s="271"/>
      <c r="C64" s="266"/>
      <c r="D64" s="291">
        <v>31</v>
      </c>
      <c r="E64" s="306"/>
      <c r="F64" s="268"/>
      <c r="G64" s="614"/>
      <c r="H64" s="614"/>
      <c r="I64" s="299"/>
      <c r="J64" s="307"/>
      <c r="K64" s="308"/>
      <c r="L64" s="309">
        <f t="shared" si="6"/>
        <v>0</v>
      </c>
      <c r="M64" s="310"/>
      <c r="N64" s="304">
        <f t="shared" si="7"/>
        <v>0</v>
      </c>
      <c r="O64" s="310"/>
      <c r="P64" s="310"/>
      <c r="Q64" s="310"/>
      <c r="R64" s="311"/>
      <c r="S64" s="249">
        <f t="shared" si="8"/>
      </c>
      <c r="T64" s="360"/>
      <c r="U64" s="360"/>
      <c r="V64" s="360"/>
      <c r="W64" s="360"/>
    </row>
    <row r="65" spans="2:23" ht="19.5" customHeight="1" thickBot="1">
      <c r="B65" s="271"/>
      <c r="C65" s="266"/>
      <c r="D65" s="291">
        <v>32</v>
      </c>
      <c r="E65" s="306"/>
      <c r="F65" s="268"/>
      <c r="G65" s="614"/>
      <c r="H65" s="614"/>
      <c r="I65" s="299"/>
      <c r="J65" s="307"/>
      <c r="K65" s="308"/>
      <c r="L65" s="309">
        <f t="shared" si="6"/>
        <v>0</v>
      </c>
      <c r="M65" s="310"/>
      <c r="N65" s="304">
        <f t="shared" si="7"/>
        <v>0</v>
      </c>
      <c r="O65" s="310"/>
      <c r="P65" s="310"/>
      <c r="Q65" s="310"/>
      <c r="R65" s="311"/>
      <c r="S65" s="249">
        <f t="shared" si="8"/>
      </c>
      <c r="T65" s="360"/>
      <c r="U65" s="360"/>
      <c r="V65" s="360"/>
      <c r="W65" s="360"/>
    </row>
    <row r="66" spans="2:23" ht="19.5" customHeight="1" thickBot="1">
      <c r="B66" s="271"/>
      <c r="C66" s="266"/>
      <c r="D66" s="291">
        <v>33</v>
      </c>
      <c r="E66" s="306"/>
      <c r="F66" s="268"/>
      <c r="G66" s="614"/>
      <c r="H66" s="614"/>
      <c r="I66" s="299"/>
      <c r="J66" s="307"/>
      <c r="K66" s="308"/>
      <c r="L66" s="309">
        <f t="shared" si="6"/>
        <v>0</v>
      </c>
      <c r="M66" s="310"/>
      <c r="N66" s="304">
        <f t="shared" si="7"/>
        <v>0</v>
      </c>
      <c r="O66" s="310"/>
      <c r="P66" s="310"/>
      <c r="Q66" s="310"/>
      <c r="R66" s="311"/>
      <c r="S66" s="249">
        <f t="shared" si="8"/>
      </c>
      <c r="T66" s="360"/>
      <c r="U66" s="360"/>
      <c r="V66" s="360"/>
      <c r="W66" s="360"/>
    </row>
    <row r="67" spans="2:23" ht="19.5" customHeight="1" thickBot="1">
      <c r="B67" s="271"/>
      <c r="C67" s="266"/>
      <c r="D67" s="291">
        <v>34</v>
      </c>
      <c r="E67" s="306"/>
      <c r="F67" s="268"/>
      <c r="G67" s="614"/>
      <c r="H67" s="614"/>
      <c r="I67" s="299"/>
      <c r="J67" s="307"/>
      <c r="K67" s="308"/>
      <c r="L67" s="309">
        <f t="shared" si="6"/>
        <v>0</v>
      </c>
      <c r="M67" s="310"/>
      <c r="N67" s="304">
        <f t="shared" si="7"/>
        <v>0</v>
      </c>
      <c r="O67" s="310"/>
      <c r="P67" s="310"/>
      <c r="Q67" s="310"/>
      <c r="R67" s="311"/>
      <c r="S67" s="249">
        <f t="shared" si="8"/>
      </c>
      <c r="T67" s="360"/>
      <c r="U67" s="360"/>
      <c r="V67" s="360"/>
      <c r="W67" s="360"/>
    </row>
    <row r="68" spans="2:23" ht="19.5" customHeight="1" thickBot="1">
      <c r="B68" s="271"/>
      <c r="C68" s="266"/>
      <c r="D68" s="291">
        <v>35</v>
      </c>
      <c r="E68" s="306"/>
      <c r="F68" s="268"/>
      <c r="G68" s="614"/>
      <c r="H68" s="614"/>
      <c r="I68" s="299"/>
      <c r="J68" s="307"/>
      <c r="K68" s="308"/>
      <c r="L68" s="309">
        <f t="shared" si="6"/>
        <v>0</v>
      </c>
      <c r="M68" s="310"/>
      <c r="N68" s="304">
        <f t="shared" si="7"/>
        <v>0</v>
      </c>
      <c r="O68" s="310"/>
      <c r="P68" s="310"/>
      <c r="Q68" s="310"/>
      <c r="R68" s="311"/>
      <c r="S68" s="249">
        <f t="shared" si="8"/>
      </c>
      <c r="T68" s="360"/>
      <c r="U68" s="360"/>
      <c r="V68" s="360"/>
      <c r="W68" s="360"/>
    </row>
    <row r="69" spans="2:23" ht="19.5" customHeight="1" thickBot="1">
      <c r="B69" s="271"/>
      <c r="C69" s="266"/>
      <c r="D69" s="291">
        <v>36</v>
      </c>
      <c r="E69" s="306"/>
      <c r="F69" s="268"/>
      <c r="G69" s="614"/>
      <c r="H69" s="614"/>
      <c r="I69" s="299"/>
      <c r="J69" s="307"/>
      <c r="K69" s="308"/>
      <c r="L69" s="309">
        <f t="shared" si="6"/>
        <v>0</v>
      </c>
      <c r="M69" s="310"/>
      <c r="N69" s="304">
        <f t="shared" si="7"/>
        <v>0</v>
      </c>
      <c r="O69" s="310"/>
      <c r="P69" s="310"/>
      <c r="Q69" s="310"/>
      <c r="R69" s="311"/>
      <c r="S69" s="249">
        <f t="shared" si="8"/>
      </c>
      <c r="T69" s="360"/>
      <c r="U69" s="360"/>
      <c r="V69" s="360"/>
      <c r="W69" s="360"/>
    </row>
    <row r="70" spans="2:23" ht="19.5" customHeight="1" thickBot="1">
      <c r="B70" s="271"/>
      <c r="C70" s="266"/>
      <c r="D70" s="291">
        <v>37</v>
      </c>
      <c r="E70" s="306"/>
      <c r="F70" s="268"/>
      <c r="G70" s="614"/>
      <c r="H70" s="614"/>
      <c r="I70" s="299"/>
      <c r="J70" s="307"/>
      <c r="K70" s="308"/>
      <c r="L70" s="309">
        <f t="shared" si="6"/>
        <v>0</v>
      </c>
      <c r="M70" s="310"/>
      <c r="N70" s="304">
        <f t="shared" si="7"/>
        <v>0</v>
      </c>
      <c r="O70" s="310"/>
      <c r="P70" s="310"/>
      <c r="Q70" s="310"/>
      <c r="R70" s="311"/>
      <c r="S70" s="249">
        <f t="shared" si="8"/>
      </c>
      <c r="T70" s="360"/>
      <c r="U70" s="360"/>
      <c r="V70" s="360"/>
      <c r="W70" s="360"/>
    </row>
    <row r="71" spans="2:23" ht="19.5" customHeight="1" thickBot="1">
      <c r="B71" s="271"/>
      <c r="C71" s="266"/>
      <c r="D71" s="291">
        <v>38</v>
      </c>
      <c r="E71" s="306"/>
      <c r="F71" s="268"/>
      <c r="G71" s="614"/>
      <c r="H71" s="614"/>
      <c r="I71" s="299"/>
      <c r="J71" s="307"/>
      <c r="K71" s="308"/>
      <c r="L71" s="309">
        <f t="shared" si="6"/>
        <v>0</v>
      </c>
      <c r="M71" s="310"/>
      <c r="N71" s="304">
        <f t="shared" si="7"/>
        <v>0</v>
      </c>
      <c r="O71" s="310"/>
      <c r="P71" s="310"/>
      <c r="Q71" s="310"/>
      <c r="R71" s="311"/>
      <c r="S71" s="249">
        <f t="shared" si="8"/>
      </c>
      <c r="T71" s="360"/>
      <c r="U71" s="360"/>
      <c r="V71" s="360"/>
      <c r="W71" s="360"/>
    </row>
    <row r="72" spans="2:23" ht="19.5" customHeight="1" thickBot="1">
      <c r="B72" s="271"/>
      <c r="C72" s="266"/>
      <c r="D72" s="291">
        <v>39</v>
      </c>
      <c r="E72" s="306"/>
      <c r="F72" s="268"/>
      <c r="G72" s="614"/>
      <c r="H72" s="614"/>
      <c r="I72" s="299"/>
      <c r="J72" s="307"/>
      <c r="K72" s="308"/>
      <c r="L72" s="309">
        <f t="shared" si="6"/>
        <v>0</v>
      </c>
      <c r="M72" s="310"/>
      <c r="N72" s="304">
        <f t="shared" si="7"/>
        <v>0</v>
      </c>
      <c r="O72" s="310"/>
      <c r="P72" s="310"/>
      <c r="Q72" s="310"/>
      <c r="R72" s="311"/>
      <c r="S72" s="249">
        <f t="shared" si="8"/>
      </c>
      <c r="T72" s="360"/>
      <c r="U72" s="360"/>
      <c r="V72" s="360"/>
      <c r="W72" s="360"/>
    </row>
    <row r="73" spans="2:23" ht="19.5" customHeight="1" thickBot="1">
      <c r="B73" s="271"/>
      <c r="C73" s="266"/>
      <c r="D73" s="291">
        <v>40</v>
      </c>
      <c r="E73" s="306"/>
      <c r="F73" s="268"/>
      <c r="G73" s="614"/>
      <c r="H73" s="614"/>
      <c r="I73" s="299"/>
      <c r="J73" s="307"/>
      <c r="K73" s="308"/>
      <c r="L73" s="309">
        <f t="shared" si="6"/>
        <v>0</v>
      </c>
      <c r="M73" s="310"/>
      <c r="N73" s="304">
        <f t="shared" si="7"/>
        <v>0</v>
      </c>
      <c r="O73" s="310"/>
      <c r="P73" s="310"/>
      <c r="Q73" s="310"/>
      <c r="R73" s="311"/>
      <c r="S73" s="249">
        <f t="shared" si="8"/>
      </c>
      <c r="T73" s="360"/>
      <c r="U73" s="360"/>
      <c r="V73" s="360"/>
      <c r="W73" s="360"/>
    </row>
    <row r="74" spans="2:23" ht="19.5" customHeight="1" thickBot="1">
      <c r="B74" s="271"/>
      <c r="C74" s="266"/>
      <c r="D74" s="291">
        <v>41</v>
      </c>
      <c r="E74" s="306"/>
      <c r="F74" s="268"/>
      <c r="G74" s="614"/>
      <c r="H74" s="614"/>
      <c r="I74" s="299"/>
      <c r="J74" s="307"/>
      <c r="K74" s="308"/>
      <c r="L74" s="309">
        <f t="shared" si="6"/>
        <v>0</v>
      </c>
      <c r="M74" s="310"/>
      <c r="N74" s="304">
        <f t="shared" si="7"/>
        <v>0</v>
      </c>
      <c r="O74" s="310"/>
      <c r="P74" s="310"/>
      <c r="Q74" s="310"/>
      <c r="R74" s="311"/>
      <c r="S74" s="249">
        <f t="shared" si="8"/>
      </c>
      <c r="T74" s="360"/>
      <c r="U74" s="360"/>
      <c r="V74" s="360"/>
      <c r="W74" s="360"/>
    </row>
    <row r="75" spans="2:23" ht="19.5" customHeight="1" thickBot="1">
      <c r="B75" s="271"/>
      <c r="C75" s="266"/>
      <c r="D75" s="291">
        <v>42</v>
      </c>
      <c r="E75" s="306"/>
      <c r="F75" s="268"/>
      <c r="G75" s="614"/>
      <c r="H75" s="614"/>
      <c r="I75" s="299"/>
      <c r="J75" s="307"/>
      <c r="K75" s="308"/>
      <c r="L75" s="309">
        <f t="shared" si="6"/>
        <v>0</v>
      </c>
      <c r="M75" s="310"/>
      <c r="N75" s="304">
        <f t="shared" si="7"/>
        <v>0</v>
      </c>
      <c r="O75" s="310"/>
      <c r="P75" s="310"/>
      <c r="Q75" s="310"/>
      <c r="R75" s="311"/>
      <c r="S75" s="249">
        <f t="shared" si="8"/>
      </c>
      <c r="T75" s="360"/>
      <c r="U75" s="360"/>
      <c r="V75" s="360"/>
      <c r="W75" s="360"/>
    </row>
    <row r="76" spans="2:23" ht="19.5" customHeight="1" thickBot="1">
      <c r="B76" s="271"/>
      <c r="C76" s="266"/>
      <c r="D76" s="291">
        <v>43</v>
      </c>
      <c r="E76" s="306"/>
      <c r="F76" s="268"/>
      <c r="G76" s="614"/>
      <c r="H76" s="614"/>
      <c r="I76" s="299"/>
      <c r="J76" s="307"/>
      <c r="K76" s="308"/>
      <c r="L76" s="309">
        <f t="shared" si="6"/>
        <v>0</v>
      </c>
      <c r="M76" s="310"/>
      <c r="N76" s="304">
        <f t="shared" si="7"/>
        <v>0</v>
      </c>
      <c r="O76" s="310"/>
      <c r="P76" s="310"/>
      <c r="Q76" s="310"/>
      <c r="R76" s="311"/>
      <c r="S76" s="249">
        <f t="shared" si="8"/>
      </c>
      <c r="T76" s="360"/>
      <c r="U76" s="360"/>
      <c r="V76" s="360"/>
      <c r="W76" s="360"/>
    </row>
    <row r="77" spans="2:23" ht="19.5" customHeight="1" thickBot="1">
      <c r="B77" s="271"/>
      <c r="C77" s="266"/>
      <c r="D77" s="291">
        <v>44</v>
      </c>
      <c r="E77" s="306"/>
      <c r="F77" s="268"/>
      <c r="G77" s="614"/>
      <c r="H77" s="614"/>
      <c r="I77" s="299"/>
      <c r="J77" s="307"/>
      <c r="K77" s="308"/>
      <c r="L77" s="309">
        <f t="shared" si="6"/>
        <v>0</v>
      </c>
      <c r="M77" s="310"/>
      <c r="N77" s="304">
        <f t="shared" si="7"/>
        <v>0</v>
      </c>
      <c r="O77" s="310"/>
      <c r="P77" s="310"/>
      <c r="Q77" s="310"/>
      <c r="R77" s="311"/>
      <c r="S77" s="249">
        <f t="shared" si="8"/>
      </c>
      <c r="T77" s="360"/>
      <c r="U77" s="360"/>
      <c r="V77" s="360"/>
      <c r="W77" s="360"/>
    </row>
    <row r="78" spans="2:23" ht="19.5" customHeight="1" thickBot="1">
      <c r="B78" s="271"/>
      <c r="C78" s="266"/>
      <c r="D78" s="291">
        <v>45</v>
      </c>
      <c r="E78" s="306"/>
      <c r="F78" s="268"/>
      <c r="G78" s="614"/>
      <c r="H78" s="614"/>
      <c r="I78" s="299"/>
      <c r="J78" s="307"/>
      <c r="K78" s="308"/>
      <c r="L78" s="309">
        <f t="shared" si="6"/>
        <v>0</v>
      </c>
      <c r="M78" s="310"/>
      <c r="N78" s="304">
        <f t="shared" si="7"/>
        <v>0</v>
      </c>
      <c r="O78" s="310"/>
      <c r="P78" s="310"/>
      <c r="Q78" s="310"/>
      <c r="R78" s="311"/>
      <c r="S78" s="249">
        <f t="shared" si="8"/>
      </c>
      <c r="T78" s="360"/>
      <c r="U78" s="360"/>
      <c r="V78" s="360"/>
      <c r="W78" s="360"/>
    </row>
    <row r="79" spans="2:23" ht="19.5" customHeight="1" thickBot="1">
      <c r="B79" s="271"/>
      <c r="C79" s="266"/>
      <c r="D79" s="291">
        <v>46</v>
      </c>
      <c r="E79" s="306"/>
      <c r="F79" s="268"/>
      <c r="G79" s="614"/>
      <c r="H79" s="614"/>
      <c r="I79" s="299"/>
      <c r="J79" s="307"/>
      <c r="K79" s="308"/>
      <c r="L79" s="309">
        <f t="shared" si="6"/>
        <v>0</v>
      </c>
      <c r="M79" s="310"/>
      <c r="N79" s="304">
        <f t="shared" si="7"/>
        <v>0</v>
      </c>
      <c r="O79" s="310"/>
      <c r="P79" s="310"/>
      <c r="Q79" s="310"/>
      <c r="R79" s="311"/>
      <c r="S79" s="249">
        <f t="shared" si="8"/>
      </c>
      <c r="T79" s="360"/>
      <c r="U79" s="360"/>
      <c r="V79" s="360"/>
      <c r="W79" s="360"/>
    </row>
    <row r="80" spans="2:23" ht="19.5" customHeight="1" thickBot="1">
      <c r="B80" s="271"/>
      <c r="C80" s="266"/>
      <c r="D80" s="291">
        <v>47</v>
      </c>
      <c r="E80" s="306"/>
      <c r="F80" s="268"/>
      <c r="G80" s="614"/>
      <c r="H80" s="614"/>
      <c r="I80" s="299"/>
      <c r="J80" s="307"/>
      <c r="K80" s="308"/>
      <c r="L80" s="309">
        <f t="shared" si="6"/>
        <v>0</v>
      </c>
      <c r="M80" s="310"/>
      <c r="N80" s="304">
        <f t="shared" si="7"/>
        <v>0</v>
      </c>
      <c r="O80" s="310"/>
      <c r="P80" s="310"/>
      <c r="Q80" s="310"/>
      <c r="R80" s="311"/>
      <c r="S80" s="249">
        <f t="shared" si="8"/>
      </c>
      <c r="T80" s="360"/>
      <c r="U80" s="360"/>
      <c r="V80" s="360"/>
      <c r="W80" s="360"/>
    </row>
    <row r="81" spans="2:23" ht="19.5" customHeight="1" thickBot="1">
      <c r="B81" s="271"/>
      <c r="C81" s="266"/>
      <c r="D81" s="291">
        <v>48</v>
      </c>
      <c r="E81" s="306"/>
      <c r="F81" s="268"/>
      <c r="G81" s="614"/>
      <c r="H81" s="614"/>
      <c r="I81" s="299"/>
      <c r="J81" s="307"/>
      <c r="K81" s="308"/>
      <c r="L81" s="309">
        <f t="shared" si="6"/>
        <v>0</v>
      </c>
      <c r="M81" s="310"/>
      <c r="N81" s="304">
        <f t="shared" si="7"/>
        <v>0</v>
      </c>
      <c r="O81" s="310"/>
      <c r="P81" s="310"/>
      <c r="Q81" s="310"/>
      <c r="R81" s="311"/>
      <c r="S81" s="249">
        <f t="shared" si="8"/>
      </c>
      <c r="T81" s="360"/>
      <c r="U81" s="360"/>
      <c r="V81" s="360"/>
      <c r="W81" s="360"/>
    </row>
    <row r="82" spans="2:23" ht="19.5" customHeight="1" thickBot="1">
      <c r="B82" s="271"/>
      <c r="C82" s="266"/>
      <c r="D82" s="291">
        <v>49</v>
      </c>
      <c r="E82" s="306"/>
      <c r="F82" s="268"/>
      <c r="G82" s="614"/>
      <c r="H82" s="614"/>
      <c r="I82" s="299"/>
      <c r="J82" s="307"/>
      <c r="K82" s="308"/>
      <c r="L82" s="309">
        <f t="shared" si="6"/>
        <v>0</v>
      </c>
      <c r="M82" s="310"/>
      <c r="N82" s="304">
        <f t="shared" si="7"/>
        <v>0</v>
      </c>
      <c r="O82" s="310"/>
      <c r="P82" s="310"/>
      <c r="Q82" s="310"/>
      <c r="R82" s="311"/>
      <c r="S82" s="249">
        <f t="shared" si="8"/>
      </c>
      <c r="T82" s="360"/>
      <c r="U82" s="360"/>
      <c r="V82" s="360"/>
      <c r="W82" s="360"/>
    </row>
    <row r="83" spans="2:23" ht="19.5" customHeight="1" thickBot="1">
      <c r="B83" s="271"/>
      <c r="C83" s="266"/>
      <c r="D83" s="291">
        <v>50</v>
      </c>
      <c r="E83" s="306"/>
      <c r="F83" s="268"/>
      <c r="G83" s="614"/>
      <c r="H83" s="614"/>
      <c r="I83" s="299"/>
      <c r="J83" s="307"/>
      <c r="K83" s="308"/>
      <c r="L83" s="309">
        <f t="shared" si="6"/>
        <v>0</v>
      </c>
      <c r="M83" s="310"/>
      <c r="N83" s="304">
        <f t="shared" si="7"/>
        <v>0</v>
      </c>
      <c r="O83" s="310"/>
      <c r="P83" s="310"/>
      <c r="Q83" s="310"/>
      <c r="R83" s="311"/>
      <c r="S83" s="249">
        <f t="shared" si="8"/>
      </c>
      <c r="T83" s="360"/>
      <c r="U83" s="360"/>
      <c r="V83" s="360"/>
      <c r="W83" s="360"/>
    </row>
    <row r="84" spans="2:23" ht="19.5" customHeight="1" thickBot="1">
      <c r="B84" s="271"/>
      <c r="C84" s="266"/>
      <c r="D84" s="291">
        <v>51</v>
      </c>
      <c r="E84" s="306"/>
      <c r="F84" s="268"/>
      <c r="G84" s="614"/>
      <c r="H84" s="614"/>
      <c r="I84" s="299"/>
      <c r="J84" s="307"/>
      <c r="K84" s="308"/>
      <c r="L84" s="309">
        <f t="shared" si="6"/>
        <v>0</v>
      </c>
      <c r="M84" s="310"/>
      <c r="N84" s="304">
        <f t="shared" si="7"/>
        <v>0</v>
      </c>
      <c r="O84" s="310"/>
      <c r="P84" s="310"/>
      <c r="Q84" s="310"/>
      <c r="R84" s="311"/>
      <c r="S84" s="249">
        <f t="shared" si="8"/>
      </c>
      <c r="T84" s="360"/>
      <c r="U84" s="360"/>
      <c r="V84" s="360"/>
      <c r="W84" s="360"/>
    </row>
    <row r="85" spans="2:23" ht="19.5" customHeight="1" thickBot="1">
      <c r="B85" s="271"/>
      <c r="C85" s="266"/>
      <c r="D85" s="291">
        <v>52</v>
      </c>
      <c r="E85" s="306"/>
      <c r="F85" s="268"/>
      <c r="G85" s="614"/>
      <c r="H85" s="614"/>
      <c r="I85" s="299"/>
      <c r="J85" s="307"/>
      <c r="K85" s="308"/>
      <c r="L85" s="309">
        <f t="shared" si="6"/>
        <v>0</v>
      </c>
      <c r="M85" s="310"/>
      <c r="N85" s="304">
        <f t="shared" si="7"/>
        <v>0</v>
      </c>
      <c r="O85" s="310"/>
      <c r="P85" s="310"/>
      <c r="Q85" s="310"/>
      <c r="R85" s="311"/>
      <c r="S85" s="249">
        <f t="shared" si="8"/>
      </c>
      <c r="T85" s="360"/>
      <c r="U85" s="360"/>
      <c r="V85" s="360"/>
      <c r="W85" s="360"/>
    </row>
    <row r="86" spans="2:23" ht="19.5" customHeight="1" thickBot="1">
      <c r="B86" s="271"/>
      <c r="C86" s="266"/>
      <c r="D86" s="291">
        <v>53</v>
      </c>
      <c r="E86" s="306"/>
      <c r="F86" s="268"/>
      <c r="G86" s="614"/>
      <c r="H86" s="614"/>
      <c r="I86" s="299"/>
      <c r="J86" s="307"/>
      <c r="K86" s="308"/>
      <c r="L86" s="309">
        <f t="shared" si="6"/>
        <v>0</v>
      </c>
      <c r="M86" s="310"/>
      <c r="N86" s="304">
        <f t="shared" si="7"/>
        <v>0</v>
      </c>
      <c r="O86" s="310"/>
      <c r="P86" s="310"/>
      <c r="Q86" s="310"/>
      <c r="R86" s="311"/>
      <c r="S86" s="249">
        <f t="shared" si="8"/>
      </c>
      <c r="T86" s="360"/>
      <c r="U86" s="360"/>
      <c r="V86" s="360"/>
      <c r="W86" s="360"/>
    </row>
    <row r="87" spans="2:23" ht="19.5" customHeight="1" thickBot="1">
      <c r="B87" s="271"/>
      <c r="C87" s="266"/>
      <c r="D87" s="291">
        <v>54</v>
      </c>
      <c r="E87" s="306"/>
      <c r="F87" s="268"/>
      <c r="G87" s="614"/>
      <c r="H87" s="614"/>
      <c r="I87" s="299"/>
      <c r="J87" s="307"/>
      <c r="K87" s="308"/>
      <c r="L87" s="309">
        <f t="shared" si="6"/>
        <v>0</v>
      </c>
      <c r="M87" s="310"/>
      <c r="N87" s="304">
        <f t="shared" si="7"/>
        <v>0</v>
      </c>
      <c r="O87" s="310"/>
      <c r="P87" s="310"/>
      <c r="Q87" s="310"/>
      <c r="R87" s="311"/>
      <c r="S87" s="249">
        <f t="shared" si="8"/>
      </c>
      <c r="T87" s="360"/>
      <c r="U87" s="360"/>
      <c r="V87" s="360"/>
      <c r="W87" s="360"/>
    </row>
    <row r="88" spans="2:23" ht="19.5" customHeight="1" thickBot="1">
      <c r="B88" s="271"/>
      <c r="C88" s="266"/>
      <c r="D88" s="291">
        <v>55</v>
      </c>
      <c r="E88" s="306"/>
      <c r="F88" s="268"/>
      <c r="G88" s="614"/>
      <c r="H88" s="614"/>
      <c r="I88" s="299"/>
      <c r="J88" s="307"/>
      <c r="K88" s="308"/>
      <c r="L88" s="309">
        <f t="shared" si="6"/>
        <v>0</v>
      </c>
      <c r="M88" s="310"/>
      <c r="N88" s="304">
        <f t="shared" si="7"/>
        <v>0</v>
      </c>
      <c r="O88" s="310"/>
      <c r="P88" s="310"/>
      <c r="Q88" s="310"/>
      <c r="R88" s="311"/>
      <c r="S88" s="249">
        <f t="shared" si="8"/>
      </c>
      <c r="T88" s="360"/>
      <c r="U88" s="360"/>
      <c r="V88" s="360"/>
      <c r="W88" s="360"/>
    </row>
    <row r="89" spans="2:19" ht="19.5" customHeight="1" thickBot="1">
      <c r="B89" s="271"/>
      <c r="C89" s="266"/>
      <c r="D89" s="291">
        <v>56</v>
      </c>
      <c r="E89" s="306"/>
      <c r="F89" s="268"/>
      <c r="G89" s="614"/>
      <c r="H89" s="614"/>
      <c r="I89" s="299"/>
      <c r="J89" s="307"/>
      <c r="K89" s="308"/>
      <c r="L89" s="309">
        <f t="shared" si="6"/>
        <v>0</v>
      </c>
      <c r="M89" s="310"/>
      <c r="N89" s="304">
        <f t="shared" si="7"/>
        <v>0</v>
      </c>
      <c r="O89" s="310"/>
      <c r="P89" s="310"/>
      <c r="Q89" s="310"/>
      <c r="R89" s="311"/>
      <c r="S89" s="249">
        <f t="shared" si="8"/>
      </c>
    </row>
    <row r="90" spans="2:19" ht="19.5" customHeight="1" thickBot="1">
      <c r="B90" s="271"/>
      <c r="C90" s="266"/>
      <c r="D90" s="291">
        <v>57</v>
      </c>
      <c r="E90" s="306"/>
      <c r="F90" s="268"/>
      <c r="G90" s="614"/>
      <c r="H90" s="614"/>
      <c r="I90" s="299"/>
      <c r="J90" s="307"/>
      <c r="K90" s="308"/>
      <c r="L90" s="309">
        <f t="shared" si="6"/>
        <v>0</v>
      </c>
      <c r="M90" s="310"/>
      <c r="N90" s="304">
        <f t="shared" si="7"/>
        <v>0</v>
      </c>
      <c r="O90" s="310"/>
      <c r="P90" s="310"/>
      <c r="Q90" s="310"/>
      <c r="R90" s="311"/>
      <c r="S90" s="249">
        <f t="shared" si="8"/>
      </c>
    </row>
    <row r="91" spans="2:19" ht="19.5" customHeight="1" thickBot="1">
      <c r="B91" s="271"/>
      <c r="C91" s="266"/>
      <c r="D91" s="291">
        <v>58</v>
      </c>
      <c r="E91" s="306"/>
      <c r="F91" s="268"/>
      <c r="G91" s="614"/>
      <c r="H91" s="614"/>
      <c r="I91" s="299"/>
      <c r="J91" s="307"/>
      <c r="K91" s="308"/>
      <c r="L91" s="309">
        <f t="shared" si="6"/>
        <v>0</v>
      </c>
      <c r="M91" s="310"/>
      <c r="N91" s="304">
        <f t="shared" si="7"/>
        <v>0</v>
      </c>
      <c r="O91" s="310"/>
      <c r="P91" s="310"/>
      <c r="Q91" s="310"/>
      <c r="R91" s="311"/>
      <c r="S91" s="249">
        <f t="shared" si="8"/>
      </c>
    </row>
    <row r="92" spans="2:19" ht="19.5" customHeight="1" thickBot="1">
      <c r="B92" s="271"/>
      <c r="C92" s="266"/>
      <c r="D92" s="291">
        <v>59</v>
      </c>
      <c r="E92" s="306"/>
      <c r="F92" s="268"/>
      <c r="G92" s="614"/>
      <c r="H92" s="614"/>
      <c r="I92" s="299"/>
      <c r="J92" s="307"/>
      <c r="K92" s="308"/>
      <c r="L92" s="309">
        <f t="shared" si="6"/>
        <v>0</v>
      </c>
      <c r="M92" s="310"/>
      <c r="N92" s="304">
        <f t="shared" si="7"/>
        <v>0</v>
      </c>
      <c r="O92" s="310"/>
      <c r="P92" s="310"/>
      <c r="Q92" s="310"/>
      <c r="R92" s="311"/>
      <c r="S92" s="249">
        <f t="shared" si="8"/>
      </c>
    </row>
    <row r="93" spans="2:19" ht="19.5" customHeight="1" thickBot="1">
      <c r="B93" s="271"/>
      <c r="C93" s="266"/>
      <c r="D93" s="291">
        <v>60</v>
      </c>
      <c r="E93" s="306"/>
      <c r="F93" s="268"/>
      <c r="G93" s="614"/>
      <c r="H93" s="614"/>
      <c r="I93" s="299"/>
      <c r="J93" s="307"/>
      <c r="K93" s="308"/>
      <c r="L93" s="309">
        <f t="shared" si="6"/>
        <v>0</v>
      </c>
      <c r="M93" s="310"/>
      <c r="N93" s="304">
        <f t="shared" si="7"/>
        <v>0</v>
      </c>
      <c r="O93" s="310"/>
      <c r="P93" s="310"/>
      <c r="Q93" s="310"/>
      <c r="R93" s="311"/>
      <c r="S93" s="249">
        <f t="shared" si="8"/>
      </c>
    </row>
    <row r="94" spans="2:19" ht="19.5" customHeight="1" thickBot="1">
      <c r="B94" s="271"/>
      <c r="C94" s="266"/>
      <c r="D94" s="291">
        <v>61</v>
      </c>
      <c r="E94" s="306"/>
      <c r="F94" s="268"/>
      <c r="G94" s="614"/>
      <c r="H94" s="614"/>
      <c r="I94" s="299"/>
      <c r="J94" s="307"/>
      <c r="K94" s="308"/>
      <c r="L94" s="309">
        <f t="shared" si="6"/>
        <v>0</v>
      </c>
      <c r="M94" s="310"/>
      <c r="N94" s="304">
        <f t="shared" si="7"/>
        <v>0</v>
      </c>
      <c r="O94" s="310"/>
      <c r="P94" s="310"/>
      <c r="Q94" s="310"/>
      <c r="R94" s="311"/>
      <c r="S94" s="249">
        <f t="shared" si="8"/>
      </c>
    </row>
    <row r="95" spans="2:19" ht="19.5" customHeight="1" thickBot="1">
      <c r="B95" s="271"/>
      <c r="C95" s="266"/>
      <c r="D95" s="291">
        <v>62</v>
      </c>
      <c r="E95" s="306"/>
      <c r="F95" s="268"/>
      <c r="G95" s="614"/>
      <c r="H95" s="614"/>
      <c r="I95" s="299"/>
      <c r="J95" s="307"/>
      <c r="K95" s="308"/>
      <c r="L95" s="309">
        <f t="shared" si="6"/>
        <v>0</v>
      </c>
      <c r="M95" s="310"/>
      <c r="N95" s="304">
        <f t="shared" si="7"/>
        <v>0</v>
      </c>
      <c r="O95" s="310"/>
      <c r="P95" s="310"/>
      <c r="Q95" s="310"/>
      <c r="R95" s="311"/>
      <c r="S95" s="249">
        <f t="shared" si="8"/>
      </c>
    </row>
    <row r="96" spans="2:19" ht="19.5" customHeight="1" thickBot="1">
      <c r="B96" s="271"/>
      <c r="C96" s="266"/>
      <c r="D96" s="291">
        <v>63</v>
      </c>
      <c r="E96" s="306"/>
      <c r="F96" s="268"/>
      <c r="G96" s="614"/>
      <c r="H96" s="614"/>
      <c r="I96" s="299"/>
      <c r="J96" s="307"/>
      <c r="K96" s="308"/>
      <c r="L96" s="309">
        <f t="shared" si="6"/>
        <v>0</v>
      </c>
      <c r="M96" s="310"/>
      <c r="N96" s="304">
        <f t="shared" si="7"/>
        <v>0</v>
      </c>
      <c r="O96" s="310"/>
      <c r="P96" s="310"/>
      <c r="Q96" s="310"/>
      <c r="R96" s="311"/>
      <c r="S96" s="249">
        <f t="shared" si="8"/>
      </c>
    </row>
    <row r="97" spans="2:19" ht="19.5" customHeight="1" thickBot="1">
      <c r="B97" s="271"/>
      <c r="C97" s="266"/>
      <c r="D97" s="291">
        <v>64</v>
      </c>
      <c r="E97" s="306"/>
      <c r="F97" s="268"/>
      <c r="G97" s="614"/>
      <c r="H97" s="614"/>
      <c r="I97" s="299"/>
      <c r="J97" s="307"/>
      <c r="K97" s="308"/>
      <c r="L97" s="309">
        <f t="shared" si="6"/>
        <v>0</v>
      </c>
      <c r="M97" s="310"/>
      <c r="N97" s="304">
        <f t="shared" si="7"/>
        <v>0</v>
      </c>
      <c r="O97" s="310"/>
      <c r="P97" s="310"/>
      <c r="Q97" s="310"/>
      <c r="R97" s="311"/>
      <c r="S97" s="249">
        <f t="shared" si="8"/>
      </c>
    </row>
    <row r="98" spans="2:19" ht="19.5" customHeight="1" thickBot="1">
      <c r="B98" s="271"/>
      <c r="C98" s="266"/>
      <c r="D98" s="291">
        <v>65</v>
      </c>
      <c r="E98" s="306"/>
      <c r="F98" s="268"/>
      <c r="G98" s="614"/>
      <c r="H98" s="614"/>
      <c r="I98" s="299"/>
      <c r="J98" s="307"/>
      <c r="K98" s="308"/>
      <c r="L98" s="309">
        <f t="shared" si="6"/>
        <v>0</v>
      </c>
      <c r="M98" s="310"/>
      <c r="N98" s="304">
        <f t="shared" si="7"/>
        <v>0</v>
      </c>
      <c r="O98" s="310"/>
      <c r="P98" s="310"/>
      <c r="Q98" s="310"/>
      <c r="R98" s="311"/>
      <c r="S98" s="249">
        <f t="shared" si="8"/>
      </c>
    </row>
    <row r="99" spans="2:19" ht="19.5" customHeight="1" thickBot="1">
      <c r="B99" s="271"/>
      <c r="C99" s="266"/>
      <c r="D99" s="291">
        <v>66</v>
      </c>
      <c r="E99" s="306"/>
      <c r="F99" s="268"/>
      <c r="G99" s="614"/>
      <c r="H99" s="614"/>
      <c r="I99" s="299"/>
      <c r="J99" s="307"/>
      <c r="K99" s="308"/>
      <c r="L99" s="309">
        <f aca="true" t="shared" si="9" ref="L99:L162">J99*K99</f>
        <v>0</v>
      </c>
      <c r="M99" s="310"/>
      <c r="N99" s="304">
        <f aca="true" t="shared" si="10" ref="N99:N162">IF(M99="",0,N98-M99)</f>
        <v>0</v>
      </c>
      <c r="O99" s="310"/>
      <c r="P99" s="310"/>
      <c r="Q99" s="310"/>
      <c r="R99" s="311"/>
      <c r="S99" s="249">
        <f t="shared" si="8"/>
      </c>
    </row>
    <row r="100" spans="2:19" ht="19.5" customHeight="1" thickBot="1">
      <c r="B100" s="271"/>
      <c r="C100" s="266"/>
      <c r="D100" s="291">
        <v>67</v>
      </c>
      <c r="E100" s="306"/>
      <c r="F100" s="268"/>
      <c r="G100" s="614"/>
      <c r="H100" s="614"/>
      <c r="I100" s="299"/>
      <c r="J100" s="307"/>
      <c r="K100" s="308"/>
      <c r="L100" s="316">
        <f t="shared" si="9"/>
        <v>0</v>
      </c>
      <c r="M100" s="310"/>
      <c r="N100" s="304">
        <f t="shared" si="10"/>
        <v>0</v>
      </c>
      <c r="O100" s="310"/>
      <c r="P100" s="310"/>
      <c r="Q100" s="310"/>
      <c r="R100" s="311"/>
      <c r="S100" s="249">
        <f aca="true" t="shared" si="11" ref="S100:S163">IF(L100=SUM(M100,O100:R100),"","ERROR ON THIS LINE")</f>
      </c>
    </row>
    <row r="101" spans="2:19" ht="19.5" customHeight="1" thickBot="1">
      <c r="B101" s="271"/>
      <c r="C101" s="266"/>
      <c r="D101" s="291">
        <v>68</v>
      </c>
      <c r="E101" s="306"/>
      <c r="F101" s="268"/>
      <c r="G101" s="614"/>
      <c r="H101" s="614"/>
      <c r="I101" s="299"/>
      <c r="J101" s="307"/>
      <c r="K101" s="308"/>
      <c r="L101" s="316">
        <f t="shared" si="9"/>
        <v>0</v>
      </c>
      <c r="M101" s="310"/>
      <c r="N101" s="304">
        <f t="shared" si="10"/>
        <v>0</v>
      </c>
      <c r="O101" s="310"/>
      <c r="P101" s="310"/>
      <c r="Q101" s="310"/>
      <c r="R101" s="311"/>
      <c r="S101" s="249">
        <f t="shared" si="11"/>
      </c>
    </row>
    <row r="102" spans="2:19" ht="19.5" customHeight="1" thickBot="1">
      <c r="B102" s="271"/>
      <c r="C102" s="266"/>
      <c r="D102" s="291">
        <v>69</v>
      </c>
      <c r="E102" s="306"/>
      <c r="F102" s="268"/>
      <c r="G102" s="614"/>
      <c r="H102" s="614"/>
      <c r="I102" s="299"/>
      <c r="J102" s="307"/>
      <c r="K102" s="308"/>
      <c r="L102" s="316">
        <f t="shared" si="9"/>
        <v>0</v>
      </c>
      <c r="M102" s="310"/>
      <c r="N102" s="304">
        <f t="shared" si="10"/>
        <v>0</v>
      </c>
      <c r="O102" s="310"/>
      <c r="P102" s="310"/>
      <c r="Q102" s="310"/>
      <c r="R102" s="311"/>
      <c r="S102" s="249">
        <f t="shared" si="11"/>
      </c>
    </row>
    <row r="103" spans="2:19" ht="19.5" customHeight="1" thickBot="1">
      <c r="B103" s="271"/>
      <c r="C103" s="266"/>
      <c r="D103" s="291">
        <v>70</v>
      </c>
      <c r="E103" s="306"/>
      <c r="F103" s="268"/>
      <c r="G103" s="614"/>
      <c r="H103" s="614"/>
      <c r="I103" s="299"/>
      <c r="J103" s="307"/>
      <c r="K103" s="308"/>
      <c r="L103" s="316">
        <f t="shared" si="9"/>
        <v>0</v>
      </c>
      <c r="M103" s="310"/>
      <c r="N103" s="304">
        <f t="shared" si="10"/>
        <v>0</v>
      </c>
      <c r="O103" s="310"/>
      <c r="P103" s="310"/>
      <c r="Q103" s="310"/>
      <c r="R103" s="311"/>
      <c r="S103" s="249">
        <f t="shared" si="11"/>
      </c>
    </row>
    <row r="104" spans="2:19" ht="19.5" customHeight="1" thickBot="1">
      <c r="B104" s="271"/>
      <c r="C104" s="266"/>
      <c r="D104" s="291">
        <v>71</v>
      </c>
      <c r="E104" s="306"/>
      <c r="F104" s="268"/>
      <c r="G104" s="614"/>
      <c r="H104" s="614"/>
      <c r="I104" s="299"/>
      <c r="J104" s="307"/>
      <c r="K104" s="308"/>
      <c r="L104" s="316">
        <f t="shared" si="9"/>
        <v>0</v>
      </c>
      <c r="M104" s="310"/>
      <c r="N104" s="304">
        <f t="shared" si="10"/>
        <v>0</v>
      </c>
      <c r="O104" s="310"/>
      <c r="P104" s="310"/>
      <c r="Q104" s="310"/>
      <c r="R104" s="311"/>
      <c r="S104" s="249">
        <f t="shared" si="11"/>
      </c>
    </row>
    <row r="105" spans="2:19" ht="19.5" customHeight="1" thickBot="1">
      <c r="B105" s="271"/>
      <c r="C105" s="266"/>
      <c r="D105" s="291">
        <v>72</v>
      </c>
      <c r="E105" s="306"/>
      <c r="F105" s="268"/>
      <c r="G105" s="614"/>
      <c r="H105" s="614"/>
      <c r="I105" s="299"/>
      <c r="J105" s="307"/>
      <c r="K105" s="308"/>
      <c r="L105" s="316">
        <f t="shared" si="9"/>
        <v>0</v>
      </c>
      <c r="M105" s="310"/>
      <c r="N105" s="304">
        <f t="shared" si="10"/>
        <v>0</v>
      </c>
      <c r="O105" s="310"/>
      <c r="P105" s="310"/>
      <c r="Q105" s="310"/>
      <c r="R105" s="311"/>
      <c r="S105" s="249">
        <f t="shared" si="11"/>
      </c>
    </row>
    <row r="106" spans="2:19" ht="19.5" customHeight="1" thickBot="1">
      <c r="B106" s="271"/>
      <c r="C106" s="266"/>
      <c r="D106" s="291">
        <v>73</v>
      </c>
      <c r="E106" s="306"/>
      <c r="F106" s="268"/>
      <c r="G106" s="614"/>
      <c r="H106" s="614"/>
      <c r="I106" s="299"/>
      <c r="J106" s="307"/>
      <c r="K106" s="308"/>
      <c r="L106" s="316">
        <f t="shared" si="9"/>
        <v>0</v>
      </c>
      <c r="M106" s="310"/>
      <c r="N106" s="304">
        <f t="shared" si="10"/>
        <v>0</v>
      </c>
      <c r="O106" s="310"/>
      <c r="P106" s="310"/>
      <c r="Q106" s="310"/>
      <c r="R106" s="311"/>
      <c r="S106" s="249">
        <f t="shared" si="11"/>
      </c>
    </row>
    <row r="107" spans="2:19" ht="19.5" customHeight="1" thickBot="1">
      <c r="B107" s="271"/>
      <c r="C107" s="266"/>
      <c r="D107" s="291">
        <v>74</v>
      </c>
      <c r="E107" s="306"/>
      <c r="F107" s="268"/>
      <c r="G107" s="614"/>
      <c r="H107" s="614"/>
      <c r="I107" s="299"/>
      <c r="J107" s="307"/>
      <c r="K107" s="308"/>
      <c r="L107" s="316">
        <f t="shared" si="9"/>
        <v>0</v>
      </c>
      <c r="M107" s="310"/>
      <c r="N107" s="304">
        <f t="shared" si="10"/>
        <v>0</v>
      </c>
      <c r="O107" s="310"/>
      <c r="P107" s="310"/>
      <c r="Q107" s="310"/>
      <c r="R107" s="311"/>
      <c r="S107" s="249">
        <f t="shared" si="11"/>
      </c>
    </row>
    <row r="108" spans="2:19" ht="19.5" customHeight="1" thickBot="1">
      <c r="B108" s="271"/>
      <c r="C108" s="266"/>
      <c r="D108" s="291">
        <v>75</v>
      </c>
      <c r="E108" s="306"/>
      <c r="F108" s="268"/>
      <c r="G108" s="614"/>
      <c r="H108" s="614"/>
      <c r="I108" s="299"/>
      <c r="J108" s="307"/>
      <c r="K108" s="308"/>
      <c r="L108" s="316">
        <f t="shared" si="9"/>
        <v>0</v>
      </c>
      <c r="M108" s="310"/>
      <c r="N108" s="304">
        <f t="shared" si="10"/>
        <v>0</v>
      </c>
      <c r="O108" s="310"/>
      <c r="P108" s="310"/>
      <c r="Q108" s="310"/>
      <c r="R108" s="311"/>
      <c r="S108" s="249">
        <f t="shared" si="11"/>
      </c>
    </row>
    <row r="109" spans="2:23" ht="19.5" customHeight="1" thickBot="1">
      <c r="B109" s="271"/>
      <c r="C109" s="266"/>
      <c r="D109" s="291">
        <v>76</v>
      </c>
      <c r="E109" s="306"/>
      <c r="F109" s="268"/>
      <c r="G109" s="614"/>
      <c r="H109" s="614"/>
      <c r="I109" s="299"/>
      <c r="J109" s="307"/>
      <c r="K109" s="308"/>
      <c r="L109" s="316">
        <f t="shared" si="9"/>
        <v>0</v>
      </c>
      <c r="M109" s="310"/>
      <c r="N109" s="304">
        <f t="shared" si="10"/>
        <v>0</v>
      </c>
      <c r="O109" s="310"/>
      <c r="P109" s="310"/>
      <c r="Q109" s="310"/>
      <c r="R109" s="311"/>
      <c r="S109" s="249">
        <f t="shared" si="11"/>
      </c>
      <c r="T109" s="361"/>
      <c r="U109" s="361"/>
      <c r="V109" s="361"/>
      <c r="W109" s="361"/>
    </row>
    <row r="110" spans="2:23" ht="19.5" customHeight="1" thickBot="1">
      <c r="B110" s="271"/>
      <c r="C110" s="266"/>
      <c r="D110" s="291">
        <v>77</v>
      </c>
      <c r="E110" s="306"/>
      <c r="F110" s="268"/>
      <c r="G110" s="614"/>
      <c r="H110" s="614"/>
      <c r="I110" s="299"/>
      <c r="J110" s="307"/>
      <c r="K110" s="308"/>
      <c r="L110" s="316">
        <f t="shared" si="9"/>
        <v>0</v>
      </c>
      <c r="M110" s="310"/>
      <c r="N110" s="304">
        <f t="shared" si="10"/>
        <v>0</v>
      </c>
      <c r="O110" s="310"/>
      <c r="P110" s="310"/>
      <c r="Q110" s="310"/>
      <c r="R110" s="311"/>
      <c r="S110" s="249">
        <f t="shared" si="11"/>
      </c>
      <c r="T110" s="361"/>
      <c r="U110" s="361"/>
      <c r="V110" s="361"/>
      <c r="W110" s="361"/>
    </row>
    <row r="111" spans="2:23" ht="19.5" customHeight="1" thickBot="1">
      <c r="B111" s="271"/>
      <c r="C111" s="266"/>
      <c r="D111" s="291">
        <v>78</v>
      </c>
      <c r="E111" s="306"/>
      <c r="F111" s="268"/>
      <c r="G111" s="614"/>
      <c r="H111" s="614"/>
      <c r="I111" s="299"/>
      <c r="J111" s="307"/>
      <c r="K111" s="308"/>
      <c r="L111" s="316">
        <f t="shared" si="9"/>
        <v>0</v>
      </c>
      <c r="M111" s="310"/>
      <c r="N111" s="304">
        <f t="shared" si="10"/>
        <v>0</v>
      </c>
      <c r="O111" s="310"/>
      <c r="P111" s="310"/>
      <c r="Q111" s="310"/>
      <c r="R111" s="311"/>
      <c r="S111" s="249">
        <f t="shared" si="11"/>
      </c>
      <c r="T111" s="361"/>
      <c r="U111" s="361"/>
      <c r="V111" s="361"/>
      <c r="W111" s="361"/>
    </row>
    <row r="112" spans="2:23" ht="16.5" customHeight="1" thickBot="1">
      <c r="B112" s="271"/>
      <c r="C112" s="266"/>
      <c r="D112" s="291">
        <v>79</v>
      </c>
      <c r="E112" s="306"/>
      <c r="F112" s="268"/>
      <c r="G112" s="614"/>
      <c r="H112" s="614"/>
      <c r="I112" s="299"/>
      <c r="J112" s="307"/>
      <c r="K112" s="308"/>
      <c r="L112" s="316">
        <f t="shared" si="9"/>
        <v>0</v>
      </c>
      <c r="M112" s="310"/>
      <c r="N112" s="304">
        <f t="shared" si="10"/>
        <v>0</v>
      </c>
      <c r="O112" s="310"/>
      <c r="P112" s="310"/>
      <c r="Q112" s="310"/>
      <c r="R112" s="311"/>
      <c r="S112" s="249">
        <f t="shared" si="11"/>
      </c>
      <c r="T112" s="361"/>
      <c r="U112" s="361"/>
      <c r="V112" s="361"/>
      <c r="W112" s="361"/>
    </row>
    <row r="113" spans="2:19" ht="20.25" customHeight="1" thickBot="1">
      <c r="B113" s="271"/>
      <c r="C113" s="266"/>
      <c r="D113" s="291">
        <v>80</v>
      </c>
      <c r="E113" s="306"/>
      <c r="F113" s="268"/>
      <c r="G113" s="614"/>
      <c r="H113" s="614"/>
      <c r="I113" s="299"/>
      <c r="J113" s="307"/>
      <c r="K113" s="308"/>
      <c r="L113" s="316">
        <f t="shared" si="9"/>
        <v>0</v>
      </c>
      <c r="M113" s="310"/>
      <c r="N113" s="304">
        <f t="shared" si="10"/>
        <v>0</v>
      </c>
      <c r="O113" s="310"/>
      <c r="P113" s="310"/>
      <c r="Q113" s="310"/>
      <c r="R113" s="311"/>
      <c r="S113" s="249">
        <f t="shared" si="11"/>
      </c>
    </row>
    <row r="114" spans="2:19" ht="19.5" customHeight="1" thickBot="1">
      <c r="B114" s="271"/>
      <c r="C114" s="266"/>
      <c r="D114" s="291">
        <v>81</v>
      </c>
      <c r="E114" s="306"/>
      <c r="F114" s="268"/>
      <c r="G114" s="614"/>
      <c r="H114" s="614"/>
      <c r="I114" s="299"/>
      <c r="J114" s="307"/>
      <c r="K114" s="308"/>
      <c r="L114" s="316">
        <f t="shared" si="9"/>
        <v>0</v>
      </c>
      <c r="M114" s="310"/>
      <c r="N114" s="304">
        <f t="shared" si="10"/>
        <v>0</v>
      </c>
      <c r="O114" s="310"/>
      <c r="P114" s="310"/>
      <c r="Q114" s="310"/>
      <c r="R114" s="311"/>
      <c r="S114" s="249">
        <f t="shared" si="11"/>
      </c>
    </row>
    <row r="115" spans="2:19" ht="19.5" customHeight="1" thickBot="1">
      <c r="B115" s="271"/>
      <c r="C115" s="266"/>
      <c r="D115" s="291">
        <v>82</v>
      </c>
      <c r="E115" s="306"/>
      <c r="F115" s="268"/>
      <c r="G115" s="614"/>
      <c r="H115" s="614"/>
      <c r="I115" s="299"/>
      <c r="J115" s="307"/>
      <c r="K115" s="308"/>
      <c r="L115" s="316">
        <f t="shared" si="9"/>
        <v>0</v>
      </c>
      <c r="M115" s="310"/>
      <c r="N115" s="304">
        <f t="shared" si="10"/>
        <v>0</v>
      </c>
      <c r="O115" s="310"/>
      <c r="P115" s="310"/>
      <c r="Q115" s="310"/>
      <c r="R115" s="311"/>
      <c r="S115" s="249">
        <f t="shared" si="11"/>
      </c>
    </row>
    <row r="116" spans="2:19" ht="19.5" customHeight="1" thickBot="1">
      <c r="B116" s="271"/>
      <c r="C116" s="266"/>
      <c r="D116" s="291">
        <v>83</v>
      </c>
      <c r="E116" s="306"/>
      <c r="F116" s="268"/>
      <c r="G116" s="614"/>
      <c r="H116" s="614"/>
      <c r="I116" s="299"/>
      <c r="J116" s="307"/>
      <c r="K116" s="308"/>
      <c r="L116" s="316">
        <f t="shared" si="9"/>
        <v>0</v>
      </c>
      <c r="M116" s="310"/>
      <c r="N116" s="304">
        <f t="shared" si="10"/>
        <v>0</v>
      </c>
      <c r="O116" s="310"/>
      <c r="P116" s="310"/>
      <c r="Q116" s="310"/>
      <c r="R116" s="311"/>
      <c r="S116" s="249">
        <f t="shared" si="11"/>
      </c>
    </row>
    <row r="117" spans="2:19" ht="19.5" customHeight="1" thickBot="1">
      <c r="B117" s="271"/>
      <c r="C117" s="266"/>
      <c r="D117" s="291">
        <v>84</v>
      </c>
      <c r="E117" s="306"/>
      <c r="F117" s="268"/>
      <c r="G117" s="614"/>
      <c r="H117" s="614"/>
      <c r="I117" s="299"/>
      <c r="J117" s="307"/>
      <c r="K117" s="308"/>
      <c r="L117" s="316">
        <f t="shared" si="9"/>
        <v>0</v>
      </c>
      <c r="M117" s="310"/>
      <c r="N117" s="304">
        <f t="shared" si="10"/>
        <v>0</v>
      </c>
      <c r="O117" s="310"/>
      <c r="P117" s="310"/>
      <c r="Q117" s="310"/>
      <c r="R117" s="311"/>
      <c r="S117" s="249">
        <f t="shared" si="11"/>
      </c>
    </row>
    <row r="118" spans="2:19" ht="19.5" customHeight="1" thickBot="1">
      <c r="B118" s="271"/>
      <c r="C118" s="266"/>
      <c r="D118" s="291">
        <v>85</v>
      </c>
      <c r="E118" s="306"/>
      <c r="F118" s="268"/>
      <c r="G118" s="614"/>
      <c r="H118" s="614"/>
      <c r="I118" s="299"/>
      <c r="J118" s="307"/>
      <c r="K118" s="308"/>
      <c r="L118" s="316">
        <f t="shared" si="9"/>
        <v>0</v>
      </c>
      <c r="M118" s="310"/>
      <c r="N118" s="304">
        <f t="shared" si="10"/>
        <v>0</v>
      </c>
      <c r="O118" s="310"/>
      <c r="P118" s="310"/>
      <c r="Q118" s="310"/>
      <c r="R118" s="311"/>
      <c r="S118" s="249">
        <f t="shared" si="11"/>
      </c>
    </row>
    <row r="119" spans="2:23" ht="19.5" customHeight="1" thickBot="1">
      <c r="B119" s="271"/>
      <c r="C119" s="266"/>
      <c r="D119" s="291">
        <v>86</v>
      </c>
      <c r="E119" s="306"/>
      <c r="F119" s="268"/>
      <c r="G119" s="614"/>
      <c r="H119" s="614"/>
      <c r="I119" s="299"/>
      <c r="J119" s="307"/>
      <c r="K119" s="308"/>
      <c r="L119" s="316">
        <f t="shared" si="9"/>
        <v>0</v>
      </c>
      <c r="M119" s="310"/>
      <c r="N119" s="304">
        <f t="shared" si="10"/>
        <v>0</v>
      </c>
      <c r="O119" s="310"/>
      <c r="P119" s="310"/>
      <c r="Q119" s="310"/>
      <c r="R119" s="311"/>
      <c r="S119" s="249">
        <f t="shared" si="11"/>
      </c>
      <c r="T119" s="362"/>
      <c r="U119" s="362"/>
      <c r="V119" s="362"/>
      <c r="W119" s="362"/>
    </row>
    <row r="120" spans="2:23" ht="19.5" customHeight="1" thickBot="1">
      <c r="B120" s="271"/>
      <c r="C120" s="266"/>
      <c r="D120" s="291">
        <v>87</v>
      </c>
      <c r="E120" s="306"/>
      <c r="F120" s="268"/>
      <c r="G120" s="614"/>
      <c r="H120" s="614"/>
      <c r="I120" s="299"/>
      <c r="J120" s="307"/>
      <c r="K120" s="308"/>
      <c r="L120" s="316">
        <f t="shared" si="9"/>
        <v>0</v>
      </c>
      <c r="M120" s="310"/>
      <c r="N120" s="304">
        <f t="shared" si="10"/>
        <v>0</v>
      </c>
      <c r="O120" s="310"/>
      <c r="P120" s="310"/>
      <c r="Q120" s="310"/>
      <c r="R120" s="311"/>
      <c r="S120" s="249">
        <f t="shared" si="11"/>
      </c>
      <c r="T120" s="362"/>
      <c r="U120" s="362"/>
      <c r="V120" s="362"/>
      <c r="W120" s="362"/>
    </row>
    <row r="121" spans="2:23" ht="19.5" customHeight="1" thickBot="1">
      <c r="B121" s="271"/>
      <c r="C121" s="266"/>
      <c r="D121" s="291">
        <v>88</v>
      </c>
      <c r="E121" s="306"/>
      <c r="F121" s="268"/>
      <c r="G121" s="614"/>
      <c r="H121" s="614"/>
      <c r="I121" s="299"/>
      <c r="J121" s="307"/>
      <c r="K121" s="308"/>
      <c r="L121" s="316">
        <f t="shared" si="9"/>
        <v>0</v>
      </c>
      <c r="M121" s="310"/>
      <c r="N121" s="304">
        <f t="shared" si="10"/>
        <v>0</v>
      </c>
      <c r="O121" s="310"/>
      <c r="P121" s="310"/>
      <c r="Q121" s="310"/>
      <c r="R121" s="311"/>
      <c r="S121" s="249">
        <f t="shared" si="11"/>
      </c>
      <c r="T121" s="362"/>
      <c r="U121" s="362"/>
      <c r="V121" s="362"/>
      <c r="W121" s="362"/>
    </row>
    <row r="122" spans="2:23" ht="19.5" customHeight="1" thickBot="1">
      <c r="B122" s="271"/>
      <c r="C122" s="266"/>
      <c r="D122" s="291">
        <v>89</v>
      </c>
      <c r="E122" s="306"/>
      <c r="F122" s="268"/>
      <c r="G122" s="614"/>
      <c r="H122" s="614"/>
      <c r="I122" s="299"/>
      <c r="J122" s="307"/>
      <c r="K122" s="308"/>
      <c r="L122" s="316">
        <f t="shared" si="9"/>
        <v>0</v>
      </c>
      <c r="M122" s="310"/>
      <c r="N122" s="304">
        <f t="shared" si="10"/>
        <v>0</v>
      </c>
      <c r="O122" s="310"/>
      <c r="P122" s="310"/>
      <c r="Q122" s="310"/>
      <c r="R122" s="311"/>
      <c r="S122" s="249">
        <f t="shared" si="11"/>
      </c>
      <c r="T122" s="362"/>
      <c r="U122" s="362"/>
      <c r="V122" s="362"/>
      <c r="W122" s="362"/>
    </row>
    <row r="123" spans="2:19" ht="19.5" customHeight="1" thickBot="1">
      <c r="B123" s="271"/>
      <c r="C123" s="266"/>
      <c r="D123" s="291">
        <v>90</v>
      </c>
      <c r="E123" s="306"/>
      <c r="F123" s="268"/>
      <c r="G123" s="614"/>
      <c r="H123" s="614"/>
      <c r="I123" s="299"/>
      <c r="J123" s="307"/>
      <c r="K123" s="308"/>
      <c r="L123" s="316">
        <f t="shared" si="9"/>
        <v>0</v>
      </c>
      <c r="M123" s="310"/>
      <c r="N123" s="304">
        <f t="shared" si="10"/>
        <v>0</v>
      </c>
      <c r="O123" s="310"/>
      <c r="P123" s="310"/>
      <c r="Q123" s="310"/>
      <c r="R123" s="311"/>
      <c r="S123" s="249">
        <f t="shared" si="11"/>
      </c>
    </row>
    <row r="124" spans="2:19" ht="19.5" customHeight="1" hidden="1" thickBot="1">
      <c r="B124" s="271"/>
      <c r="C124" s="266"/>
      <c r="D124" s="291">
        <v>91</v>
      </c>
      <c r="E124" s="306"/>
      <c r="F124" s="268"/>
      <c r="G124" s="614"/>
      <c r="H124" s="614"/>
      <c r="I124" s="299"/>
      <c r="J124" s="307"/>
      <c r="K124" s="308"/>
      <c r="L124" s="316">
        <f t="shared" si="9"/>
        <v>0</v>
      </c>
      <c r="M124" s="310"/>
      <c r="N124" s="304">
        <f t="shared" si="10"/>
        <v>0</v>
      </c>
      <c r="O124" s="310"/>
      <c r="P124" s="310"/>
      <c r="Q124" s="310"/>
      <c r="R124" s="311"/>
      <c r="S124" s="249">
        <f t="shared" si="11"/>
      </c>
    </row>
    <row r="125" spans="2:19" ht="19.5" customHeight="1" hidden="1" thickBot="1">
      <c r="B125" s="271"/>
      <c r="C125" s="266"/>
      <c r="D125" s="291">
        <v>92</v>
      </c>
      <c r="E125" s="306"/>
      <c r="F125" s="268"/>
      <c r="G125" s="614"/>
      <c r="H125" s="614"/>
      <c r="I125" s="299"/>
      <c r="J125" s="307"/>
      <c r="K125" s="308"/>
      <c r="L125" s="316">
        <f t="shared" si="9"/>
        <v>0</v>
      </c>
      <c r="M125" s="310"/>
      <c r="N125" s="304">
        <f t="shared" si="10"/>
        <v>0</v>
      </c>
      <c r="O125" s="310"/>
      <c r="P125" s="310"/>
      <c r="Q125" s="310"/>
      <c r="R125" s="311"/>
      <c r="S125" s="249">
        <f t="shared" si="11"/>
      </c>
    </row>
    <row r="126" spans="2:19" ht="19.5" customHeight="1" hidden="1" thickBot="1">
      <c r="B126" s="271"/>
      <c r="C126" s="266"/>
      <c r="D126" s="291">
        <v>93</v>
      </c>
      <c r="E126" s="306"/>
      <c r="F126" s="268"/>
      <c r="G126" s="614"/>
      <c r="H126" s="614"/>
      <c r="I126" s="299"/>
      <c r="J126" s="307"/>
      <c r="K126" s="308"/>
      <c r="L126" s="316">
        <f t="shared" si="9"/>
        <v>0</v>
      </c>
      <c r="M126" s="310"/>
      <c r="N126" s="304">
        <f t="shared" si="10"/>
        <v>0</v>
      </c>
      <c r="O126" s="310"/>
      <c r="P126" s="310"/>
      <c r="Q126" s="310"/>
      <c r="R126" s="311"/>
      <c r="S126" s="249">
        <f t="shared" si="11"/>
      </c>
    </row>
    <row r="127" spans="2:19" ht="19.5" customHeight="1" hidden="1" thickBot="1">
      <c r="B127" s="271"/>
      <c r="C127" s="266"/>
      <c r="D127" s="291">
        <v>94</v>
      </c>
      <c r="E127" s="306"/>
      <c r="F127" s="268"/>
      <c r="G127" s="614"/>
      <c r="H127" s="614"/>
      <c r="I127" s="299"/>
      <c r="J127" s="307"/>
      <c r="K127" s="308"/>
      <c r="L127" s="316">
        <f t="shared" si="9"/>
        <v>0</v>
      </c>
      <c r="M127" s="310"/>
      <c r="N127" s="304">
        <f t="shared" si="10"/>
        <v>0</v>
      </c>
      <c r="O127" s="310"/>
      <c r="P127" s="310"/>
      <c r="Q127" s="310"/>
      <c r="R127" s="311"/>
      <c r="S127" s="249">
        <f t="shared" si="11"/>
      </c>
    </row>
    <row r="128" spans="2:19" ht="19.5" customHeight="1" hidden="1" thickBot="1">
      <c r="B128" s="271"/>
      <c r="C128" s="266"/>
      <c r="D128" s="291">
        <v>95</v>
      </c>
      <c r="E128" s="306"/>
      <c r="F128" s="268"/>
      <c r="G128" s="614"/>
      <c r="H128" s="614"/>
      <c r="I128" s="299"/>
      <c r="J128" s="307"/>
      <c r="K128" s="308"/>
      <c r="L128" s="316">
        <f t="shared" si="9"/>
        <v>0</v>
      </c>
      <c r="M128" s="310"/>
      <c r="N128" s="304">
        <f t="shared" si="10"/>
        <v>0</v>
      </c>
      <c r="O128" s="310"/>
      <c r="P128" s="310"/>
      <c r="Q128" s="310"/>
      <c r="R128" s="311"/>
      <c r="S128" s="249">
        <f t="shared" si="11"/>
      </c>
    </row>
    <row r="129" spans="2:19" ht="19.5" customHeight="1" hidden="1" thickBot="1">
      <c r="B129" s="271"/>
      <c r="C129" s="266"/>
      <c r="D129" s="291">
        <v>96</v>
      </c>
      <c r="E129" s="306"/>
      <c r="F129" s="268"/>
      <c r="G129" s="614"/>
      <c r="H129" s="614"/>
      <c r="I129" s="299"/>
      <c r="J129" s="307"/>
      <c r="K129" s="308"/>
      <c r="L129" s="316">
        <f t="shared" si="9"/>
        <v>0</v>
      </c>
      <c r="M129" s="310"/>
      <c r="N129" s="304">
        <f t="shared" si="10"/>
        <v>0</v>
      </c>
      <c r="O129" s="310"/>
      <c r="P129" s="310"/>
      <c r="Q129" s="310"/>
      <c r="R129" s="311"/>
      <c r="S129" s="249">
        <f t="shared" si="11"/>
      </c>
    </row>
    <row r="130" spans="2:19" ht="19.5" customHeight="1" hidden="1" thickBot="1">
      <c r="B130" s="271"/>
      <c r="C130" s="266"/>
      <c r="D130" s="291">
        <v>97</v>
      </c>
      <c r="E130" s="306"/>
      <c r="F130" s="268"/>
      <c r="G130" s="614"/>
      <c r="H130" s="614"/>
      <c r="I130" s="299"/>
      <c r="J130" s="307"/>
      <c r="K130" s="308"/>
      <c r="L130" s="316">
        <f t="shared" si="9"/>
        <v>0</v>
      </c>
      <c r="M130" s="310"/>
      <c r="N130" s="304">
        <f t="shared" si="10"/>
        <v>0</v>
      </c>
      <c r="O130" s="310"/>
      <c r="P130" s="310"/>
      <c r="Q130" s="310"/>
      <c r="R130" s="311"/>
      <c r="S130" s="249">
        <f t="shared" si="11"/>
      </c>
    </row>
    <row r="131" spans="2:19" ht="19.5" customHeight="1" hidden="1" thickBot="1">
      <c r="B131" s="271"/>
      <c r="C131" s="266"/>
      <c r="D131" s="291">
        <v>98</v>
      </c>
      <c r="E131" s="306"/>
      <c r="F131" s="268"/>
      <c r="G131" s="614"/>
      <c r="H131" s="614"/>
      <c r="I131" s="299"/>
      <c r="J131" s="307"/>
      <c r="K131" s="308"/>
      <c r="L131" s="316">
        <f t="shared" si="9"/>
        <v>0</v>
      </c>
      <c r="M131" s="310"/>
      <c r="N131" s="304">
        <f t="shared" si="10"/>
        <v>0</v>
      </c>
      <c r="O131" s="310"/>
      <c r="P131" s="310"/>
      <c r="Q131" s="310"/>
      <c r="R131" s="311"/>
      <c r="S131" s="249">
        <f t="shared" si="11"/>
      </c>
    </row>
    <row r="132" spans="2:19" ht="19.5" customHeight="1" hidden="1" thickBot="1">
      <c r="B132" s="271"/>
      <c r="C132" s="266"/>
      <c r="D132" s="291">
        <v>99</v>
      </c>
      <c r="E132" s="306"/>
      <c r="F132" s="268"/>
      <c r="G132" s="614"/>
      <c r="H132" s="614"/>
      <c r="I132" s="299"/>
      <c r="J132" s="307"/>
      <c r="K132" s="308"/>
      <c r="L132" s="316">
        <f t="shared" si="9"/>
        <v>0</v>
      </c>
      <c r="M132" s="310"/>
      <c r="N132" s="304">
        <f t="shared" si="10"/>
        <v>0</v>
      </c>
      <c r="O132" s="310"/>
      <c r="P132" s="310"/>
      <c r="Q132" s="310"/>
      <c r="R132" s="311"/>
      <c r="S132" s="249">
        <f t="shared" si="11"/>
      </c>
    </row>
    <row r="133" spans="2:19" ht="19.5" customHeight="1" hidden="1" thickBot="1">
      <c r="B133" s="271"/>
      <c r="C133" s="266"/>
      <c r="D133" s="291">
        <v>100</v>
      </c>
      <c r="E133" s="306"/>
      <c r="F133" s="268"/>
      <c r="G133" s="614"/>
      <c r="H133" s="614"/>
      <c r="I133" s="299"/>
      <c r="J133" s="307"/>
      <c r="K133" s="308"/>
      <c r="L133" s="316">
        <f t="shared" si="9"/>
        <v>0</v>
      </c>
      <c r="M133" s="310"/>
      <c r="N133" s="304">
        <f t="shared" si="10"/>
        <v>0</v>
      </c>
      <c r="O133" s="310"/>
      <c r="P133" s="310"/>
      <c r="Q133" s="310"/>
      <c r="R133" s="311"/>
      <c r="S133" s="249">
        <f t="shared" si="11"/>
      </c>
    </row>
    <row r="134" spans="2:19" ht="19.5" customHeight="1" hidden="1" thickBot="1">
      <c r="B134" s="271"/>
      <c r="C134" s="266"/>
      <c r="D134" s="291">
        <v>101</v>
      </c>
      <c r="E134" s="306"/>
      <c r="F134" s="268"/>
      <c r="G134" s="614"/>
      <c r="H134" s="614"/>
      <c r="I134" s="299"/>
      <c r="J134" s="307"/>
      <c r="K134" s="308"/>
      <c r="L134" s="316">
        <f t="shared" si="9"/>
        <v>0</v>
      </c>
      <c r="M134" s="310"/>
      <c r="N134" s="304">
        <f t="shared" si="10"/>
        <v>0</v>
      </c>
      <c r="O134" s="310"/>
      <c r="P134" s="310"/>
      <c r="Q134" s="310"/>
      <c r="R134" s="311"/>
      <c r="S134" s="249">
        <f t="shared" si="11"/>
      </c>
    </row>
    <row r="135" spans="2:19" ht="19.5" customHeight="1" hidden="1" thickBot="1">
      <c r="B135" s="271"/>
      <c r="C135" s="266"/>
      <c r="D135" s="291">
        <v>102</v>
      </c>
      <c r="E135" s="306"/>
      <c r="F135" s="268"/>
      <c r="G135" s="614"/>
      <c r="H135" s="614"/>
      <c r="I135" s="299"/>
      <c r="J135" s="307"/>
      <c r="K135" s="308"/>
      <c r="L135" s="316">
        <f t="shared" si="9"/>
        <v>0</v>
      </c>
      <c r="M135" s="310"/>
      <c r="N135" s="304">
        <f t="shared" si="10"/>
        <v>0</v>
      </c>
      <c r="O135" s="310"/>
      <c r="P135" s="310"/>
      <c r="Q135" s="310"/>
      <c r="R135" s="311"/>
      <c r="S135" s="249">
        <f t="shared" si="11"/>
      </c>
    </row>
    <row r="136" spans="2:19" ht="19.5" customHeight="1" hidden="1" thickBot="1">
      <c r="B136" s="271"/>
      <c r="C136" s="266"/>
      <c r="D136" s="291">
        <v>103</v>
      </c>
      <c r="E136" s="306"/>
      <c r="F136" s="268"/>
      <c r="G136" s="614"/>
      <c r="H136" s="614"/>
      <c r="I136" s="299"/>
      <c r="J136" s="307"/>
      <c r="K136" s="308"/>
      <c r="L136" s="316">
        <f t="shared" si="9"/>
        <v>0</v>
      </c>
      <c r="M136" s="310"/>
      <c r="N136" s="304">
        <f t="shared" si="10"/>
        <v>0</v>
      </c>
      <c r="O136" s="310"/>
      <c r="P136" s="310"/>
      <c r="Q136" s="310"/>
      <c r="R136" s="311"/>
      <c r="S136" s="249">
        <f t="shared" si="11"/>
      </c>
    </row>
    <row r="137" spans="2:19" ht="19.5" customHeight="1" hidden="1" thickBot="1">
      <c r="B137" s="271"/>
      <c r="C137" s="266"/>
      <c r="D137" s="291">
        <v>104</v>
      </c>
      <c r="E137" s="306"/>
      <c r="F137" s="268"/>
      <c r="G137" s="614"/>
      <c r="H137" s="614"/>
      <c r="I137" s="299"/>
      <c r="J137" s="307"/>
      <c r="K137" s="308"/>
      <c r="L137" s="316">
        <f t="shared" si="9"/>
        <v>0</v>
      </c>
      <c r="M137" s="310"/>
      <c r="N137" s="304">
        <f t="shared" si="10"/>
        <v>0</v>
      </c>
      <c r="O137" s="310"/>
      <c r="P137" s="310"/>
      <c r="Q137" s="310"/>
      <c r="R137" s="311"/>
      <c r="S137" s="249">
        <f t="shared" si="11"/>
      </c>
    </row>
    <row r="138" spans="2:19" ht="19.5" customHeight="1" hidden="1" thickBot="1">
      <c r="B138" s="271"/>
      <c r="C138" s="266"/>
      <c r="D138" s="291">
        <v>105</v>
      </c>
      <c r="E138" s="306"/>
      <c r="F138" s="268"/>
      <c r="G138" s="614"/>
      <c r="H138" s="614"/>
      <c r="I138" s="299"/>
      <c r="J138" s="307"/>
      <c r="K138" s="308"/>
      <c r="L138" s="316">
        <f t="shared" si="9"/>
        <v>0</v>
      </c>
      <c r="M138" s="310"/>
      <c r="N138" s="304">
        <f t="shared" si="10"/>
        <v>0</v>
      </c>
      <c r="O138" s="310"/>
      <c r="P138" s="310"/>
      <c r="Q138" s="310"/>
      <c r="R138" s="311"/>
      <c r="S138" s="249">
        <f t="shared" si="11"/>
      </c>
    </row>
    <row r="139" spans="2:19" ht="19.5" customHeight="1" hidden="1" thickBot="1">
      <c r="B139" s="271"/>
      <c r="C139" s="266"/>
      <c r="D139" s="291">
        <v>106</v>
      </c>
      <c r="E139" s="306"/>
      <c r="F139" s="268"/>
      <c r="G139" s="614"/>
      <c r="H139" s="614"/>
      <c r="I139" s="299"/>
      <c r="J139" s="307"/>
      <c r="K139" s="308"/>
      <c r="L139" s="316">
        <f t="shared" si="9"/>
        <v>0</v>
      </c>
      <c r="M139" s="310"/>
      <c r="N139" s="304">
        <f t="shared" si="10"/>
        <v>0</v>
      </c>
      <c r="O139" s="310"/>
      <c r="P139" s="310"/>
      <c r="Q139" s="310"/>
      <c r="R139" s="311"/>
      <c r="S139" s="249">
        <f t="shared" si="11"/>
      </c>
    </row>
    <row r="140" spans="2:19" ht="19.5" customHeight="1" hidden="1" thickBot="1">
      <c r="B140" s="271"/>
      <c r="C140" s="266"/>
      <c r="D140" s="291">
        <v>107</v>
      </c>
      <c r="E140" s="306"/>
      <c r="F140" s="268"/>
      <c r="G140" s="614"/>
      <c r="H140" s="614"/>
      <c r="I140" s="299"/>
      <c r="J140" s="307"/>
      <c r="K140" s="308"/>
      <c r="L140" s="316">
        <f t="shared" si="9"/>
        <v>0</v>
      </c>
      <c r="M140" s="310"/>
      <c r="N140" s="304">
        <f t="shared" si="10"/>
        <v>0</v>
      </c>
      <c r="O140" s="310"/>
      <c r="P140" s="310"/>
      <c r="Q140" s="310"/>
      <c r="R140" s="311"/>
      <c r="S140" s="249">
        <f t="shared" si="11"/>
      </c>
    </row>
    <row r="141" spans="2:19" ht="19.5" customHeight="1" hidden="1" thickBot="1">
      <c r="B141" s="271"/>
      <c r="C141" s="266"/>
      <c r="D141" s="291">
        <v>108</v>
      </c>
      <c r="E141" s="306"/>
      <c r="F141" s="268"/>
      <c r="G141" s="614"/>
      <c r="H141" s="614"/>
      <c r="I141" s="299"/>
      <c r="J141" s="307"/>
      <c r="K141" s="308"/>
      <c r="L141" s="316">
        <f t="shared" si="9"/>
        <v>0</v>
      </c>
      <c r="M141" s="310"/>
      <c r="N141" s="304">
        <f t="shared" si="10"/>
        <v>0</v>
      </c>
      <c r="O141" s="310"/>
      <c r="P141" s="310"/>
      <c r="Q141" s="310"/>
      <c r="R141" s="311"/>
      <c r="S141" s="249">
        <f t="shared" si="11"/>
      </c>
    </row>
    <row r="142" spans="2:19" ht="19.5" customHeight="1" hidden="1" thickBot="1">
      <c r="B142" s="271"/>
      <c r="C142" s="266"/>
      <c r="D142" s="291">
        <v>109</v>
      </c>
      <c r="E142" s="306"/>
      <c r="F142" s="268"/>
      <c r="G142" s="614"/>
      <c r="H142" s="614"/>
      <c r="I142" s="299"/>
      <c r="J142" s="307"/>
      <c r="K142" s="308"/>
      <c r="L142" s="316">
        <f t="shared" si="9"/>
        <v>0</v>
      </c>
      <c r="M142" s="310"/>
      <c r="N142" s="304">
        <f t="shared" si="10"/>
        <v>0</v>
      </c>
      <c r="O142" s="310"/>
      <c r="P142" s="310"/>
      <c r="Q142" s="310"/>
      <c r="R142" s="311"/>
      <c r="S142" s="249">
        <f t="shared" si="11"/>
      </c>
    </row>
    <row r="143" spans="2:19" ht="19.5" customHeight="1" hidden="1" thickBot="1">
      <c r="B143" s="271"/>
      <c r="C143" s="266"/>
      <c r="D143" s="291">
        <v>110</v>
      </c>
      <c r="E143" s="306"/>
      <c r="F143" s="268"/>
      <c r="G143" s="614"/>
      <c r="H143" s="614"/>
      <c r="I143" s="299"/>
      <c r="J143" s="307"/>
      <c r="K143" s="308"/>
      <c r="L143" s="316">
        <f t="shared" si="9"/>
        <v>0</v>
      </c>
      <c r="M143" s="310"/>
      <c r="N143" s="304">
        <f t="shared" si="10"/>
        <v>0</v>
      </c>
      <c r="O143" s="310"/>
      <c r="P143" s="310"/>
      <c r="Q143" s="310"/>
      <c r="R143" s="311"/>
      <c r="S143" s="249">
        <f t="shared" si="11"/>
      </c>
    </row>
    <row r="144" spans="2:19" ht="19.5" customHeight="1" hidden="1" thickBot="1">
      <c r="B144" s="271"/>
      <c r="C144" s="266"/>
      <c r="D144" s="291">
        <v>111</v>
      </c>
      <c r="E144" s="306"/>
      <c r="F144" s="268"/>
      <c r="G144" s="614"/>
      <c r="H144" s="614"/>
      <c r="I144" s="299"/>
      <c r="J144" s="307"/>
      <c r="K144" s="308"/>
      <c r="L144" s="316">
        <f t="shared" si="9"/>
        <v>0</v>
      </c>
      <c r="M144" s="310"/>
      <c r="N144" s="304">
        <f t="shared" si="10"/>
        <v>0</v>
      </c>
      <c r="O144" s="310"/>
      <c r="P144" s="310"/>
      <c r="Q144" s="310"/>
      <c r="R144" s="311"/>
      <c r="S144" s="249">
        <f t="shared" si="11"/>
      </c>
    </row>
    <row r="145" spans="2:19" ht="19.5" customHeight="1" hidden="1" thickBot="1">
      <c r="B145" s="271"/>
      <c r="C145" s="266"/>
      <c r="D145" s="291">
        <v>112</v>
      </c>
      <c r="E145" s="306"/>
      <c r="F145" s="268"/>
      <c r="G145" s="614"/>
      <c r="H145" s="614"/>
      <c r="I145" s="299"/>
      <c r="J145" s="307"/>
      <c r="K145" s="308"/>
      <c r="L145" s="316">
        <f t="shared" si="9"/>
        <v>0</v>
      </c>
      <c r="M145" s="310"/>
      <c r="N145" s="304">
        <f t="shared" si="10"/>
        <v>0</v>
      </c>
      <c r="O145" s="310"/>
      <c r="P145" s="310"/>
      <c r="Q145" s="310"/>
      <c r="R145" s="311"/>
      <c r="S145" s="249">
        <f t="shared" si="11"/>
      </c>
    </row>
    <row r="146" spans="2:19" ht="19.5" customHeight="1" hidden="1" thickBot="1">
      <c r="B146" s="271"/>
      <c r="C146" s="266"/>
      <c r="D146" s="291">
        <v>113</v>
      </c>
      <c r="E146" s="306"/>
      <c r="F146" s="268"/>
      <c r="G146" s="614"/>
      <c r="H146" s="614"/>
      <c r="I146" s="299"/>
      <c r="J146" s="307"/>
      <c r="K146" s="308"/>
      <c r="L146" s="316">
        <f t="shared" si="9"/>
        <v>0</v>
      </c>
      <c r="M146" s="310"/>
      <c r="N146" s="304">
        <f t="shared" si="10"/>
        <v>0</v>
      </c>
      <c r="O146" s="310"/>
      <c r="P146" s="310"/>
      <c r="Q146" s="310"/>
      <c r="R146" s="311"/>
      <c r="S146" s="249">
        <f t="shared" si="11"/>
      </c>
    </row>
    <row r="147" spans="2:19" ht="19.5" customHeight="1" hidden="1" thickBot="1">
      <c r="B147" s="271"/>
      <c r="C147" s="266"/>
      <c r="D147" s="291">
        <v>114</v>
      </c>
      <c r="E147" s="306"/>
      <c r="F147" s="268"/>
      <c r="G147" s="614"/>
      <c r="H147" s="614"/>
      <c r="I147" s="299"/>
      <c r="J147" s="307"/>
      <c r="K147" s="308"/>
      <c r="L147" s="316">
        <f t="shared" si="9"/>
        <v>0</v>
      </c>
      <c r="M147" s="310"/>
      <c r="N147" s="304">
        <f t="shared" si="10"/>
        <v>0</v>
      </c>
      <c r="O147" s="310"/>
      <c r="P147" s="310"/>
      <c r="Q147" s="310"/>
      <c r="R147" s="311"/>
      <c r="S147" s="249">
        <f t="shared" si="11"/>
      </c>
    </row>
    <row r="148" spans="2:19" ht="19.5" customHeight="1" hidden="1" thickBot="1">
      <c r="B148" s="271"/>
      <c r="C148" s="266"/>
      <c r="D148" s="291">
        <v>115</v>
      </c>
      <c r="E148" s="306"/>
      <c r="F148" s="268"/>
      <c r="G148" s="614"/>
      <c r="H148" s="614"/>
      <c r="I148" s="299"/>
      <c r="J148" s="307"/>
      <c r="K148" s="308"/>
      <c r="L148" s="316">
        <f t="shared" si="9"/>
        <v>0</v>
      </c>
      <c r="M148" s="310"/>
      <c r="N148" s="304">
        <f t="shared" si="10"/>
        <v>0</v>
      </c>
      <c r="O148" s="310"/>
      <c r="P148" s="310"/>
      <c r="Q148" s="310"/>
      <c r="R148" s="311"/>
      <c r="S148" s="249">
        <f t="shared" si="11"/>
      </c>
    </row>
    <row r="149" spans="2:19" ht="19.5" customHeight="1" hidden="1" thickBot="1">
      <c r="B149" s="271"/>
      <c r="C149" s="266"/>
      <c r="D149" s="291">
        <v>116</v>
      </c>
      <c r="E149" s="306"/>
      <c r="F149" s="268"/>
      <c r="G149" s="614"/>
      <c r="H149" s="614"/>
      <c r="I149" s="299"/>
      <c r="J149" s="307"/>
      <c r="K149" s="308"/>
      <c r="L149" s="316">
        <f t="shared" si="9"/>
        <v>0</v>
      </c>
      <c r="M149" s="310"/>
      <c r="N149" s="304">
        <f t="shared" si="10"/>
        <v>0</v>
      </c>
      <c r="O149" s="310"/>
      <c r="P149" s="310"/>
      <c r="Q149" s="310"/>
      <c r="R149" s="311"/>
      <c r="S149" s="249">
        <f t="shared" si="11"/>
      </c>
    </row>
    <row r="150" spans="2:19" ht="19.5" customHeight="1" hidden="1" thickBot="1">
      <c r="B150" s="271"/>
      <c r="C150" s="266"/>
      <c r="D150" s="291">
        <v>117</v>
      </c>
      <c r="E150" s="306"/>
      <c r="F150" s="268"/>
      <c r="G150" s="614"/>
      <c r="H150" s="614"/>
      <c r="I150" s="299"/>
      <c r="J150" s="307"/>
      <c r="K150" s="308"/>
      <c r="L150" s="316">
        <f t="shared" si="9"/>
        <v>0</v>
      </c>
      <c r="M150" s="310"/>
      <c r="N150" s="304">
        <f t="shared" si="10"/>
        <v>0</v>
      </c>
      <c r="O150" s="310"/>
      <c r="P150" s="310"/>
      <c r="Q150" s="310"/>
      <c r="R150" s="311"/>
      <c r="S150" s="249">
        <f t="shared" si="11"/>
      </c>
    </row>
    <row r="151" spans="2:19" ht="19.5" customHeight="1" hidden="1" thickBot="1">
      <c r="B151" s="271"/>
      <c r="C151" s="266"/>
      <c r="D151" s="291">
        <v>118</v>
      </c>
      <c r="E151" s="306"/>
      <c r="F151" s="268"/>
      <c r="G151" s="614"/>
      <c r="H151" s="614"/>
      <c r="I151" s="299"/>
      <c r="J151" s="307"/>
      <c r="K151" s="308"/>
      <c r="L151" s="316">
        <f t="shared" si="9"/>
        <v>0</v>
      </c>
      <c r="M151" s="310"/>
      <c r="N151" s="304">
        <f t="shared" si="10"/>
        <v>0</v>
      </c>
      <c r="O151" s="310"/>
      <c r="P151" s="310"/>
      <c r="Q151" s="310"/>
      <c r="R151" s="311"/>
      <c r="S151" s="249">
        <f t="shared" si="11"/>
      </c>
    </row>
    <row r="152" spans="2:19" ht="19.5" customHeight="1" hidden="1" thickBot="1">
      <c r="B152" s="271"/>
      <c r="C152" s="266"/>
      <c r="D152" s="291">
        <v>119</v>
      </c>
      <c r="E152" s="306"/>
      <c r="F152" s="268"/>
      <c r="G152" s="614"/>
      <c r="H152" s="614"/>
      <c r="I152" s="299"/>
      <c r="J152" s="307"/>
      <c r="K152" s="308"/>
      <c r="L152" s="316">
        <f t="shared" si="9"/>
        <v>0</v>
      </c>
      <c r="M152" s="310"/>
      <c r="N152" s="304">
        <f t="shared" si="10"/>
        <v>0</v>
      </c>
      <c r="O152" s="310"/>
      <c r="P152" s="310"/>
      <c r="Q152" s="310"/>
      <c r="R152" s="311"/>
      <c r="S152" s="249">
        <f t="shared" si="11"/>
      </c>
    </row>
    <row r="153" spans="2:19" ht="19.5" customHeight="1" hidden="1" thickBot="1">
      <c r="B153" s="271"/>
      <c r="C153" s="266"/>
      <c r="D153" s="291">
        <v>120</v>
      </c>
      <c r="E153" s="306"/>
      <c r="F153" s="268"/>
      <c r="G153" s="614"/>
      <c r="H153" s="614"/>
      <c r="I153" s="299"/>
      <c r="J153" s="307"/>
      <c r="K153" s="308"/>
      <c r="L153" s="316">
        <f t="shared" si="9"/>
        <v>0</v>
      </c>
      <c r="M153" s="310"/>
      <c r="N153" s="304">
        <f t="shared" si="10"/>
        <v>0</v>
      </c>
      <c r="O153" s="310"/>
      <c r="P153" s="310"/>
      <c r="Q153" s="310"/>
      <c r="R153" s="311"/>
      <c r="S153" s="249">
        <f t="shared" si="11"/>
      </c>
    </row>
    <row r="154" spans="2:19" ht="19.5" customHeight="1" hidden="1" thickBot="1">
      <c r="B154" s="271"/>
      <c r="C154" s="266"/>
      <c r="D154" s="291">
        <v>121</v>
      </c>
      <c r="E154" s="306"/>
      <c r="F154" s="268"/>
      <c r="G154" s="614"/>
      <c r="H154" s="614"/>
      <c r="I154" s="299"/>
      <c r="J154" s="307"/>
      <c r="K154" s="308"/>
      <c r="L154" s="316">
        <f t="shared" si="9"/>
        <v>0</v>
      </c>
      <c r="M154" s="310"/>
      <c r="N154" s="304">
        <f t="shared" si="10"/>
        <v>0</v>
      </c>
      <c r="O154" s="310"/>
      <c r="P154" s="310"/>
      <c r="Q154" s="310"/>
      <c r="R154" s="311"/>
      <c r="S154" s="249">
        <f t="shared" si="11"/>
      </c>
    </row>
    <row r="155" spans="2:19" ht="19.5" customHeight="1" hidden="1" thickBot="1">
      <c r="B155" s="271"/>
      <c r="C155" s="266"/>
      <c r="D155" s="291">
        <v>122</v>
      </c>
      <c r="E155" s="306"/>
      <c r="F155" s="268"/>
      <c r="G155" s="614"/>
      <c r="H155" s="614"/>
      <c r="I155" s="299"/>
      <c r="J155" s="307"/>
      <c r="K155" s="308"/>
      <c r="L155" s="316">
        <f t="shared" si="9"/>
        <v>0</v>
      </c>
      <c r="M155" s="310"/>
      <c r="N155" s="304">
        <f t="shared" si="10"/>
        <v>0</v>
      </c>
      <c r="O155" s="310"/>
      <c r="P155" s="310"/>
      <c r="Q155" s="310"/>
      <c r="R155" s="311"/>
      <c r="S155" s="249">
        <f t="shared" si="11"/>
      </c>
    </row>
    <row r="156" spans="2:19" ht="19.5" customHeight="1" hidden="1" thickBot="1">
      <c r="B156" s="271"/>
      <c r="C156" s="266"/>
      <c r="D156" s="291">
        <v>123</v>
      </c>
      <c r="E156" s="306"/>
      <c r="F156" s="268"/>
      <c r="G156" s="614"/>
      <c r="H156" s="614"/>
      <c r="I156" s="299"/>
      <c r="J156" s="307"/>
      <c r="K156" s="308"/>
      <c r="L156" s="316">
        <f t="shared" si="9"/>
        <v>0</v>
      </c>
      <c r="M156" s="310"/>
      <c r="N156" s="304">
        <f t="shared" si="10"/>
        <v>0</v>
      </c>
      <c r="O156" s="310"/>
      <c r="P156" s="310"/>
      <c r="Q156" s="310"/>
      <c r="R156" s="311"/>
      <c r="S156" s="249">
        <f t="shared" si="11"/>
      </c>
    </row>
    <row r="157" spans="2:19" ht="19.5" customHeight="1" hidden="1" thickBot="1">
      <c r="B157" s="271"/>
      <c r="C157" s="266"/>
      <c r="D157" s="291">
        <v>124</v>
      </c>
      <c r="E157" s="306"/>
      <c r="F157" s="268"/>
      <c r="G157" s="614"/>
      <c r="H157" s="614"/>
      <c r="I157" s="299"/>
      <c r="J157" s="307"/>
      <c r="K157" s="308"/>
      <c r="L157" s="316">
        <f t="shared" si="9"/>
        <v>0</v>
      </c>
      <c r="M157" s="310"/>
      <c r="N157" s="304">
        <f t="shared" si="10"/>
        <v>0</v>
      </c>
      <c r="O157" s="310"/>
      <c r="P157" s="310"/>
      <c r="Q157" s="310"/>
      <c r="R157" s="311"/>
      <c r="S157" s="249">
        <f t="shared" si="11"/>
      </c>
    </row>
    <row r="158" spans="2:19" ht="19.5" customHeight="1" hidden="1" thickBot="1">
      <c r="B158" s="271"/>
      <c r="C158" s="266"/>
      <c r="D158" s="291">
        <v>125</v>
      </c>
      <c r="E158" s="306"/>
      <c r="F158" s="268"/>
      <c r="G158" s="614"/>
      <c r="H158" s="614"/>
      <c r="I158" s="299"/>
      <c r="J158" s="307"/>
      <c r="K158" s="308"/>
      <c r="L158" s="316">
        <f t="shared" si="9"/>
        <v>0</v>
      </c>
      <c r="M158" s="310"/>
      <c r="N158" s="304">
        <f t="shared" si="10"/>
        <v>0</v>
      </c>
      <c r="O158" s="310"/>
      <c r="P158" s="310"/>
      <c r="Q158" s="310"/>
      <c r="R158" s="311"/>
      <c r="S158" s="249">
        <f t="shared" si="11"/>
      </c>
    </row>
    <row r="159" spans="2:19" ht="19.5" customHeight="1" hidden="1" thickBot="1">
      <c r="B159" s="271"/>
      <c r="C159" s="266"/>
      <c r="D159" s="291">
        <v>126</v>
      </c>
      <c r="E159" s="306"/>
      <c r="F159" s="268"/>
      <c r="G159" s="614"/>
      <c r="H159" s="614"/>
      <c r="I159" s="299"/>
      <c r="J159" s="307"/>
      <c r="K159" s="308"/>
      <c r="L159" s="316">
        <f t="shared" si="9"/>
        <v>0</v>
      </c>
      <c r="M159" s="310"/>
      <c r="N159" s="304">
        <f t="shared" si="10"/>
        <v>0</v>
      </c>
      <c r="O159" s="310"/>
      <c r="P159" s="310"/>
      <c r="Q159" s="310"/>
      <c r="R159" s="311"/>
      <c r="S159" s="249">
        <f t="shared" si="11"/>
      </c>
    </row>
    <row r="160" spans="2:19" ht="19.5" customHeight="1" hidden="1" thickBot="1">
      <c r="B160" s="271"/>
      <c r="C160" s="266"/>
      <c r="D160" s="291">
        <v>127</v>
      </c>
      <c r="E160" s="306"/>
      <c r="F160" s="268"/>
      <c r="G160" s="614"/>
      <c r="H160" s="614"/>
      <c r="I160" s="299"/>
      <c r="J160" s="307"/>
      <c r="K160" s="308"/>
      <c r="L160" s="316">
        <f t="shared" si="9"/>
        <v>0</v>
      </c>
      <c r="M160" s="310"/>
      <c r="N160" s="304">
        <f t="shared" si="10"/>
        <v>0</v>
      </c>
      <c r="O160" s="310"/>
      <c r="P160" s="310"/>
      <c r="Q160" s="310"/>
      <c r="R160" s="311"/>
      <c r="S160" s="249">
        <f t="shared" si="11"/>
      </c>
    </row>
    <row r="161" spans="2:19" ht="19.5" customHeight="1" hidden="1" thickBot="1">
      <c r="B161" s="271"/>
      <c r="C161" s="266"/>
      <c r="D161" s="291">
        <v>128</v>
      </c>
      <c r="E161" s="306"/>
      <c r="F161" s="268"/>
      <c r="G161" s="614"/>
      <c r="H161" s="614"/>
      <c r="I161" s="299"/>
      <c r="J161" s="307"/>
      <c r="K161" s="308"/>
      <c r="L161" s="316">
        <f t="shared" si="9"/>
        <v>0</v>
      </c>
      <c r="M161" s="310"/>
      <c r="N161" s="304">
        <f t="shared" si="10"/>
        <v>0</v>
      </c>
      <c r="O161" s="310"/>
      <c r="P161" s="310"/>
      <c r="Q161" s="310"/>
      <c r="R161" s="311"/>
      <c r="S161" s="249">
        <f t="shared" si="11"/>
      </c>
    </row>
    <row r="162" spans="2:19" ht="19.5" customHeight="1" hidden="1" thickBot="1">
      <c r="B162" s="271"/>
      <c r="C162" s="266"/>
      <c r="D162" s="291">
        <v>129</v>
      </c>
      <c r="E162" s="306"/>
      <c r="F162" s="268"/>
      <c r="G162" s="614"/>
      <c r="H162" s="614"/>
      <c r="I162" s="299"/>
      <c r="J162" s="307"/>
      <c r="K162" s="308"/>
      <c r="L162" s="316">
        <f t="shared" si="9"/>
        <v>0</v>
      </c>
      <c r="M162" s="310"/>
      <c r="N162" s="304">
        <f t="shared" si="10"/>
        <v>0</v>
      </c>
      <c r="O162" s="310"/>
      <c r="P162" s="310"/>
      <c r="Q162" s="310"/>
      <c r="R162" s="311"/>
      <c r="S162" s="249">
        <f t="shared" si="11"/>
      </c>
    </row>
    <row r="163" spans="2:19" ht="19.5" customHeight="1" hidden="1" thickBot="1">
      <c r="B163" s="271"/>
      <c r="C163" s="266"/>
      <c r="D163" s="291">
        <v>130</v>
      </c>
      <c r="E163" s="306"/>
      <c r="F163" s="268"/>
      <c r="G163" s="614"/>
      <c r="H163" s="614"/>
      <c r="I163" s="299"/>
      <c r="J163" s="307"/>
      <c r="K163" s="308"/>
      <c r="L163" s="316">
        <f aca="true" t="shared" si="12" ref="L163:L226">J163*K163</f>
        <v>0</v>
      </c>
      <c r="M163" s="310"/>
      <c r="N163" s="304">
        <f aca="true" t="shared" si="13" ref="N163:N226">IF(M163="",0,N162-M163)</f>
        <v>0</v>
      </c>
      <c r="O163" s="310"/>
      <c r="P163" s="310"/>
      <c r="Q163" s="310"/>
      <c r="R163" s="311"/>
      <c r="S163" s="249">
        <f t="shared" si="11"/>
      </c>
    </row>
    <row r="164" spans="2:19" ht="19.5" customHeight="1" hidden="1" thickBot="1">
      <c r="B164" s="271"/>
      <c r="C164" s="266"/>
      <c r="D164" s="291">
        <v>131</v>
      </c>
      <c r="E164" s="306"/>
      <c r="F164" s="268"/>
      <c r="G164" s="614"/>
      <c r="H164" s="614"/>
      <c r="I164" s="299"/>
      <c r="J164" s="307"/>
      <c r="K164" s="308"/>
      <c r="L164" s="316">
        <f t="shared" si="12"/>
        <v>0</v>
      </c>
      <c r="M164" s="310"/>
      <c r="N164" s="304">
        <f t="shared" si="13"/>
        <v>0</v>
      </c>
      <c r="O164" s="310"/>
      <c r="P164" s="310"/>
      <c r="Q164" s="310"/>
      <c r="R164" s="311"/>
      <c r="S164" s="249">
        <f aca="true" t="shared" si="14" ref="S164:S227">IF(L164=SUM(M164,O164:R164),"","ERROR ON THIS LINE")</f>
      </c>
    </row>
    <row r="165" spans="2:19" ht="19.5" customHeight="1" hidden="1" thickBot="1">
      <c r="B165" s="271"/>
      <c r="C165" s="266"/>
      <c r="D165" s="291">
        <v>132</v>
      </c>
      <c r="E165" s="306"/>
      <c r="F165" s="268"/>
      <c r="G165" s="614"/>
      <c r="H165" s="614"/>
      <c r="I165" s="299"/>
      <c r="J165" s="307"/>
      <c r="K165" s="308"/>
      <c r="L165" s="316">
        <f t="shared" si="12"/>
        <v>0</v>
      </c>
      <c r="M165" s="310"/>
      <c r="N165" s="304">
        <f t="shared" si="13"/>
        <v>0</v>
      </c>
      <c r="O165" s="310"/>
      <c r="P165" s="310"/>
      <c r="Q165" s="310"/>
      <c r="R165" s="311"/>
      <c r="S165" s="249">
        <f t="shared" si="14"/>
      </c>
    </row>
    <row r="166" spans="2:19" ht="19.5" customHeight="1" hidden="1" thickBot="1">
      <c r="B166" s="271"/>
      <c r="C166" s="266"/>
      <c r="D166" s="291">
        <v>133</v>
      </c>
      <c r="E166" s="306"/>
      <c r="F166" s="268"/>
      <c r="G166" s="614"/>
      <c r="H166" s="614"/>
      <c r="I166" s="299"/>
      <c r="J166" s="307"/>
      <c r="K166" s="308"/>
      <c r="L166" s="316">
        <f t="shared" si="12"/>
        <v>0</v>
      </c>
      <c r="M166" s="310"/>
      <c r="N166" s="304">
        <f t="shared" si="13"/>
        <v>0</v>
      </c>
      <c r="O166" s="310"/>
      <c r="P166" s="310"/>
      <c r="Q166" s="310"/>
      <c r="R166" s="311"/>
      <c r="S166" s="249">
        <f t="shared" si="14"/>
      </c>
    </row>
    <row r="167" spans="2:19" ht="19.5" customHeight="1" hidden="1" thickBot="1">
      <c r="B167" s="271"/>
      <c r="C167" s="266"/>
      <c r="D167" s="291">
        <v>134</v>
      </c>
      <c r="E167" s="306"/>
      <c r="F167" s="268"/>
      <c r="G167" s="614"/>
      <c r="H167" s="614"/>
      <c r="I167" s="299"/>
      <c r="J167" s="307"/>
      <c r="K167" s="308"/>
      <c r="L167" s="316">
        <f t="shared" si="12"/>
        <v>0</v>
      </c>
      <c r="M167" s="310"/>
      <c r="N167" s="304">
        <f t="shared" si="13"/>
        <v>0</v>
      </c>
      <c r="O167" s="310"/>
      <c r="P167" s="310"/>
      <c r="Q167" s="310"/>
      <c r="R167" s="311"/>
      <c r="S167" s="249">
        <f t="shared" si="14"/>
      </c>
    </row>
    <row r="168" spans="2:19" ht="19.5" customHeight="1" hidden="1" thickBot="1">
      <c r="B168" s="271"/>
      <c r="C168" s="266"/>
      <c r="D168" s="291">
        <v>135</v>
      </c>
      <c r="E168" s="306"/>
      <c r="F168" s="268"/>
      <c r="G168" s="614"/>
      <c r="H168" s="614"/>
      <c r="I168" s="299"/>
      <c r="J168" s="307"/>
      <c r="K168" s="308"/>
      <c r="L168" s="316">
        <f t="shared" si="12"/>
        <v>0</v>
      </c>
      <c r="M168" s="310"/>
      <c r="N168" s="304">
        <f t="shared" si="13"/>
        <v>0</v>
      </c>
      <c r="O168" s="310"/>
      <c r="P168" s="310"/>
      <c r="Q168" s="310"/>
      <c r="R168" s="311"/>
      <c r="S168" s="249">
        <f t="shared" si="14"/>
      </c>
    </row>
    <row r="169" spans="2:19" ht="19.5" customHeight="1" hidden="1" thickBot="1">
      <c r="B169" s="271"/>
      <c r="C169" s="266"/>
      <c r="D169" s="291">
        <v>136</v>
      </c>
      <c r="E169" s="306"/>
      <c r="F169" s="268"/>
      <c r="G169" s="614"/>
      <c r="H169" s="614"/>
      <c r="I169" s="299"/>
      <c r="J169" s="307"/>
      <c r="K169" s="308"/>
      <c r="L169" s="316">
        <f t="shared" si="12"/>
        <v>0</v>
      </c>
      <c r="M169" s="310"/>
      <c r="N169" s="304">
        <f t="shared" si="13"/>
        <v>0</v>
      </c>
      <c r="O169" s="310"/>
      <c r="P169" s="310"/>
      <c r="Q169" s="310"/>
      <c r="R169" s="311"/>
      <c r="S169" s="249">
        <f t="shared" si="14"/>
      </c>
    </row>
    <row r="170" spans="2:19" ht="19.5" customHeight="1" hidden="1" thickBot="1">
      <c r="B170" s="271"/>
      <c r="C170" s="266"/>
      <c r="D170" s="291">
        <v>137</v>
      </c>
      <c r="E170" s="306"/>
      <c r="F170" s="268"/>
      <c r="G170" s="614"/>
      <c r="H170" s="614"/>
      <c r="I170" s="299"/>
      <c r="J170" s="307"/>
      <c r="K170" s="308"/>
      <c r="L170" s="316">
        <f t="shared" si="12"/>
        <v>0</v>
      </c>
      <c r="M170" s="310"/>
      <c r="N170" s="304">
        <f t="shared" si="13"/>
        <v>0</v>
      </c>
      <c r="O170" s="310"/>
      <c r="P170" s="310"/>
      <c r="Q170" s="310"/>
      <c r="R170" s="311"/>
      <c r="S170" s="249">
        <f t="shared" si="14"/>
      </c>
    </row>
    <row r="171" spans="2:19" ht="19.5" customHeight="1" hidden="1" thickBot="1">
      <c r="B171" s="271"/>
      <c r="C171" s="266"/>
      <c r="D171" s="291">
        <v>138</v>
      </c>
      <c r="E171" s="306"/>
      <c r="F171" s="268"/>
      <c r="G171" s="614"/>
      <c r="H171" s="614"/>
      <c r="I171" s="299"/>
      <c r="J171" s="307"/>
      <c r="K171" s="308"/>
      <c r="L171" s="316">
        <f t="shared" si="12"/>
        <v>0</v>
      </c>
      <c r="M171" s="310"/>
      <c r="N171" s="304">
        <f t="shared" si="13"/>
        <v>0</v>
      </c>
      <c r="O171" s="310"/>
      <c r="P171" s="310"/>
      <c r="Q171" s="310"/>
      <c r="R171" s="311"/>
      <c r="S171" s="249">
        <f t="shared" si="14"/>
      </c>
    </row>
    <row r="172" spans="2:19" ht="19.5" customHeight="1" hidden="1" thickBot="1">
      <c r="B172" s="271"/>
      <c r="C172" s="266"/>
      <c r="D172" s="291">
        <v>139</v>
      </c>
      <c r="E172" s="306"/>
      <c r="F172" s="268"/>
      <c r="G172" s="614"/>
      <c r="H172" s="614"/>
      <c r="I172" s="299"/>
      <c r="J172" s="307"/>
      <c r="K172" s="308"/>
      <c r="L172" s="316">
        <f t="shared" si="12"/>
        <v>0</v>
      </c>
      <c r="M172" s="310"/>
      <c r="N172" s="304">
        <f t="shared" si="13"/>
        <v>0</v>
      </c>
      <c r="O172" s="310"/>
      <c r="P172" s="310"/>
      <c r="Q172" s="310"/>
      <c r="R172" s="311"/>
      <c r="S172" s="249">
        <f t="shared" si="14"/>
      </c>
    </row>
    <row r="173" spans="2:19" ht="19.5" customHeight="1" hidden="1" thickBot="1">
      <c r="B173" s="271"/>
      <c r="C173" s="266"/>
      <c r="D173" s="291">
        <v>140</v>
      </c>
      <c r="E173" s="306"/>
      <c r="F173" s="268"/>
      <c r="G173" s="614"/>
      <c r="H173" s="614"/>
      <c r="I173" s="299"/>
      <c r="J173" s="307"/>
      <c r="K173" s="308"/>
      <c r="L173" s="316">
        <f t="shared" si="12"/>
        <v>0</v>
      </c>
      <c r="M173" s="310"/>
      <c r="N173" s="304">
        <f t="shared" si="13"/>
        <v>0</v>
      </c>
      <c r="O173" s="310"/>
      <c r="P173" s="310"/>
      <c r="Q173" s="310"/>
      <c r="R173" s="311"/>
      <c r="S173" s="249">
        <f t="shared" si="14"/>
      </c>
    </row>
    <row r="174" spans="2:19" ht="19.5" customHeight="1" hidden="1" thickBot="1">
      <c r="B174" s="271"/>
      <c r="C174" s="266"/>
      <c r="D174" s="291">
        <v>141</v>
      </c>
      <c r="E174" s="306"/>
      <c r="F174" s="268"/>
      <c r="G174" s="614"/>
      <c r="H174" s="614"/>
      <c r="I174" s="299"/>
      <c r="J174" s="307"/>
      <c r="K174" s="308"/>
      <c r="L174" s="316">
        <f t="shared" si="12"/>
        <v>0</v>
      </c>
      <c r="M174" s="310"/>
      <c r="N174" s="304">
        <f t="shared" si="13"/>
        <v>0</v>
      </c>
      <c r="O174" s="310"/>
      <c r="P174" s="310"/>
      <c r="Q174" s="310"/>
      <c r="R174" s="311"/>
      <c r="S174" s="249">
        <f t="shared" si="14"/>
      </c>
    </row>
    <row r="175" spans="2:19" ht="19.5" customHeight="1" hidden="1" thickBot="1">
      <c r="B175" s="271"/>
      <c r="C175" s="266"/>
      <c r="D175" s="291">
        <v>142</v>
      </c>
      <c r="E175" s="306"/>
      <c r="F175" s="268"/>
      <c r="G175" s="614"/>
      <c r="H175" s="614"/>
      <c r="I175" s="299"/>
      <c r="J175" s="307"/>
      <c r="K175" s="308"/>
      <c r="L175" s="316">
        <f t="shared" si="12"/>
        <v>0</v>
      </c>
      <c r="M175" s="310"/>
      <c r="N175" s="304">
        <f t="shared" si="13"/>
        <v>0</v>
      </c>
      <c r="O175" s="310"/>
      <c r="P175" s="310"/>
      <c r="Q175" s="310"/>
      <c r="R175" s="311"/>
      <c r="S175" s="249">
        <f t="shared" si="14"/>
      </c>
    </row>
    <row r="176" spans="2:19" ht="19.5" customHeight="1" hidden="1" thickBot="1">
      <c r="B176" s="271"/>
      <c r="C176" s="266"/>
      <c r="D176" s="291">
        <v>143</v>
      </c>
      <c r="E176" s="306"/>
      <c r="F176" s="268"/>
      <c r="G176" s="614"/>
      <c r="H176" s="614"/>
      <c r="I176" s="299"/>
      <c r="J176" s="307"/>
      <c r="K176" s="308"/>
      <c r="L176" s="316">
        <f t="shared" si="12"/>
        <v>0</v>
      </c>
      <c r="M176" s="310"/>
      <c r="N176" s="304">
        <f t="shared" si="13"/>
        <v>0</v>
      </c>
      <c r="O176" s="310"/>
      <c r="P176" s="310"/>
      <c r="Q176" s="310"/>
      <c r="R176" s="311"/>
      <c r="S176" s="249">
        <f t="shared" si="14"/>
      </c>
    </row>
    <row r="177" spans="2:19" ht="19.5" customHeight="1" hidden="1" thickBot="1">
      <c r="B177" s="271"/>
      <c r="C177" s="266"/>
      <c r="D177" s="291">
        <v>144</v>
      </c>
      <c r="E177" s="306"/>
      <c r="F177" s="268"/>
      <c r="G177" s="614"/>
      <c r="H177" s="614"/>
      <c r="I177" s="299"/>
      <c r="J177" s="307"/>
      <c r="K177" s="308"/>
      <c r="L177" s="316">
        <f t="shared" si="12"/>
        <v>0</v>
      </c>
      <c r="M177" s="310"/>
      <c r="N177" s="304">
        <f t="shared" si="13"/>
        <v>0</v>
      </c>
      <c r="O177" s="310"/>
      <c r="P177" s="310"/>
      <c r="Q177" s="310"/>
      <c r="R177" s="311"/>
      <c r="S177" s="249">
        <f t="shared" si="14"/>
      </c>
    </row>
    <row r="178" spans="2:19" ht="19.5" customHeight="1" hidden="1" thickBot="1">
      <c r="B178" s="271"/>
      <c r="C178" s="266"/>
      <c r="D178" s="291">
        <v>145</v>
      </c>
      <c r="E178" s="306"/>
      <c r="F178" s="268"/>
      <c r="G178" s="614"/>
      <c r="H178" s="614"/>
      <c r="I178" s="299"/>
      <c r="J178" s="307"/>
      <c r="K178" s="308"/>
      <c r="L178" s="316">
        <f t="shared" si="12"/>
        <v>0</v>
      </c>
      <c r="M178" s="310"/>
      <c r="N178" s="304">
        <f t="shared" si="13"/>
        <v>0</v>
      </c>
      <c r="O178" s="310"/>
      <c r="P178" s="310"/>
      <c r="Q178" s="310"/>
      <c r="R178" s="311"/>
      <c r="S178" s="249">
        <f t="shared" si="14"/>
      </c>
    </row>
    <row r="179" spans="2:19" ht="19.5" customHeight="1" hidden="1" thickBot="1">
      <c r="B179" s="271"/>
      <c r="C179" s="266"/>
      <c r="D179" s="291">
        <v>146</v>
      </c>
      <c r="E179" s="306"/>
      <c r="F179" s="268"/>
      <c r="G179" s="614"/>
      <c r="H179" s="614"/>
      <c r="I179" s="299"/>
      <c r="J179" s="307"/>
      <c r="K179" s="308"/>
      <c r="L179" s="316">
        <f t="shared" si="12"/>
        <v>0</v>
      </c>
      <c r="M179" s="310"/>
      <c r="N179" s="304">
        <f t="shared" si="13"/>
        <v>0</v>
      </c>
      <c r="O179" s="310"/>
      <c r="P179" s="310"/>
      <c r="Q179" s="310"/>
      <c r="R179" s="311"/>
      <c r="S179" s="249">
        <f t="shared" si="14"/>
      </c>
    </row>
    <row r="180" spans="2:19" ht="19.5" customHeight="1" hidden="1" thickBot="1">
      <c r="B180" s="271"/>
      <c r="C180" s="266"/>
      <c r="D180" s="291">
        <v>147</v>
      </c>
      <c r="E180" s="306"/>
      <c r="F180" s="268"/>
      <c r="G180" s="614"/>
      <c r="H180" s="614"/>
      <c r="I180" s="299"/>
      <c r="J180" s="307"/>
      <c r="K180" s="308"/>
      <c r="L180" s="316">
        <f t="shared" si="12"/>
        <v>0</v>
      </c>
      <c r="M180" s="310"/>
      <c r="N180" s="304">
        <f t="shared" si="13"/>
        <v>0</v>
      </c>
      <c r="O180" s="310"/>
      <c r="P180" s="310"/>
      <c r="Q180" s="310"/>
      <c r="R180" s="311"/>
      <c r="S180" s="249">
        <f t="shared" si="14"/>
      </c>
    </row>
    <row r="181" spans="2:19" ht="19.5" customHeight="1" hidden="1" thickBot="1">
      <c r="B181" s="271"/>
      <c r="C181" s="266"/>
      <c r="D181" s="291">
        <v>148</v>
      </c>
      <c r="E181" s="306"/>
      <c r="F181" s="268"/>
      <c r="G181" s="614"/>
      <c r="H181" s="614"/>
      <c r="I181" s="299"/>
      <c r="J181" s="307"/>
      <c r="K181" s="308"/>
      <c r="L181" s="316">
        <f t="shared" si="12"/>
        <v>0</v>
      </c>
      <c r="M181" s="310"/>
      <c r="N181" s="304">
        <f t="shared" si="13"/>
        <v>0</v>
      </c>
      <c r="O181" s="310"/>
      <c r="P181" s="310"/>
      <c r="Q181" s="310"/>
      <c r="R181" s="311"/>
      <c r="S181" s="249">
        <f t="shared" si="14"/>
      </c>
    </row>
    <row r="182" spans="2:19" ht="19.5" customHeight="1" hidden="1" thickBot="1">
      <c r="B182" s="271"/>
      <c r="C182" s="266"/>
      <c r="D182" s="291">
        <v>149</v>
      </c>
      <c r="E182" s="306"/>
      <c r="F182" s="268"/>
      <c r="G182" s="614"/>
      <c r="H182" s="614"/>
      <c r="I182" s="299"/>
      <c r="J182" s="307"/>
      <c r="K182" s="308"/>
      <c r="L182" s="316">
        <f t="shared" si="12"/>
        <v>0</v>
      </c>
      <c r="M182" s="310"/>
      <c r="N182" s="304">
        <f t="shared" si="13"/>
        <v>0</v>
      </c>
      <c r="O182" s="310"/>
      <c r="P182" s="310"/>
      <c r="Q182" s="310"/>
      <c r="R182" s="311"/>
      <c r="S182" s="249">
        <f t="shared" si="14"/>
      </c>
    </row>
    <row r="183" spans="2:19" ht="19.5" customHeight="1" hidden="1" thickBot="1">
      <c r="B183" s="271"/>
      <c r="C183" s="266"/>
      <c r="D183" s="291">
        <v>150</v>
      </c>
      <c r="E183" s="306"/>
      <c r="F183" s="268"/>
      <c r="G183" s="614"/>
      <c r="H183" s="614"/>
      <c r="I183" s="299"/>
      <c r="J183" s="307"/>
      <c r="K183" s="308"/>
      <c r="L183" s="316">
        <f t="shared" si="12"/>
        <v>0</v>
      </c>
      <c r="M183" s="310"/>
      <c r="N183" s="304">
        <f t="shared" si="13"/>
        <v>0</v>
      </c>
      <c r="O183" s="310"/>
      <c r="P183" s="310"/>
      <c r="Q183" s="310"/>
      <c r="R183" s="311"/>
      <c r="S183" s="249">
        <f t="shared" si="14"/>
      </c>
    </row>
    <row r="184" spans="2:19" ht="19.5" customHeight="1" hidden="1" thickBot="1">
      <c r="B184" s="271"/>
      <c r="C184" s="266"/>
      <c r="D184" s="291">
        <v>151</v>
      </c>
      <c r="E184" s="306"/>
      <c r="F184" s="268"/>
      <c r="G184" s="614"/>
      <c r="H184" s="614"/>
      <c r="I184" s="299"/>
      <c r="J184" s="307"/>
      <c r="K184" s="308"/>
      <c r="L184" s="316">
        <f t="shared" si="12"/>
        <v>0</v>
      </c>
      <c r="M184" s="310"/>
      <c r="N184" s="304">
        <f t="shared" si="13"/>
        <v>0</v>
      </c>
      <c r="O184" s="310"/>
      <c r="P184" s="310"/>
      <c r="Q184" s="310"/>
      <c r="R184" s="311"/>
      <c r="S184" s="249">
        <f t="shared" si="14"/>
      </c>
    </row>
    <row r="185" spans="2:19" ht="19.5" customHeight="1" hidden="1" thickBot="1">
      <c r="B185" s="271"/>
      <c r="C185" s="266"/>
      <c r="D185" s="291">
        <v>152</v>
      </c>
      <c r="E185" s="306"/>
      <c r="F185" s="268"/>
      <c r="G185" s="614"/>
      <c r="H185" s="614"/>
      <c r="I185" s="299"/>
      <c r="J185" s="307"/>
      <c r="K185" s="308"/>
      <c r="L185" s="316">
        <f t="shared" si="12"/>
        <v>0</v>
      </c>
      <c r="M185" s="310"/>
      <c r="N185" s="304">
        <f t="shared" si="13"/>
        <v>0</v>
      </c>
      <c r="O185" s="310"/>
      <c r="P185" s="310"/>
      <c r="Q185" s="310"/>
      <c r="R185" s="311"/>
      <c r="S185" s="249">
        <f t="shared" si="14"/>
      </c>
    </row>
    <row r="186" spans="2:19" ht="19.5" customHeight="1" hidden="1" thickBot="1">
      <c r="B186" s="271"/>
      <c r="C186" s="266"/>
      <c r="D186" s="291">
        <v>153</v>
      </c>
      <c r="E186" s="306"/>
      <c r="F186" s="268"/>
      <c r="G186" s="614"/>
      <c r="H186" s="614"/>
      <c r="I186" s="299"/>
      <c r="J186" s="307"/>
      <c r="K186" s="308"/>
      <c r="L186" s="316">
        <f t="shared" si="12"/>
        <v>0</v>
      </c>
      <c r="M186" s="310"/>
      <c r="N186" s="304">
        <f t="shared" si="13"/>
        <v>0</v>
      </c>
      <c r="O186" s="310"/>
      <c r="P186" s="310"/>
      <c r="Q186" s="310"/>
      <c r="R186" s="311"/>
      <c r="S186" s="249">
        <f t="shared" si="14"/>
      </c>
    </row>
    <row r="187" spans="2:19" ht="19.5" customHeight="1" hidden="1" thickBot="1">
      <c r="B187" s="271"/>
      <c r="C187" s="266"/>
      <c r="D187" s="291">
        <v>154</v>
      </c>
      <c r="E187" s="306"/>
      <c r="F187" s="268"/>
      <c r="G187" s="614"/>
      <c r="H187" s="614"/>
      <c r="I187" s="299"/>
      <c r="J187" s="307"/>
      <c r="K187" s="308"/>
      <c r="L187" s="316">
        <f t="shared" si="12"/>
        <v>0</v>
      </c>
      <c r="M187" s="310"/>
      <c r="N187" s="304">
        <f t="shared" si="13"/>
        <v>0</v>
      </c>
      <c r="O187" s="310"/>
      <c r="P187" s="310"/>
      <c r="Q187" s="310"/>
      <c r="R187" s="311"/>
      <c r="S187" s="249">
        <f t="shared" si="14"/>
      </c>
    </row>
    <row r="188" spans="2:19" ht="19.5" customHeight="1" hidden="1" thickBot="1">
      <c r="B188" s="271"/>
      <c r="C188" s="266"/>
      <c r="D188" s="291">
        <v>155</v>
      </c>
      <c r="E188" s="306"/>
      <c r="F188" s="268"/>
      <c r="G188" s="614"/>
      <c r="H188" s="614"/>
      <c r="I188" s="299"/>
      <c r="J188" s="307"/>
      <c r="K188" s="308"/>
      <c r="L188" s="316">
        <f t="shared" si="12"/>
        <v>0</v>
      </c>
      <c r="M188" s="310"/>
      <c r="N188" s="304">
        <f t="shared" si="13"/>
        <v>0</v>
      </c>
      <c r="O188" s="310"/>
      <c r="P188" s="310"/>
      <c r="Q188" s="310"/>
      <c r="R188" s="311"/>
      <c r="S188" s="249">
        <f t="shared" si="14"/>
      </c>
    </row>
    <row r="189" spans="2:19" ht="19.5" customHeight="1" hidden="1" thickBot="1">
      <c r="B189" s="271"/>
      <c r="C189" s="266"/>
      <c r="D189" s="291">
        <v>156</v>
      </c>
      <c r="E189" s="306"/>
      <c r="F189" s="268"/>
      <c r="G189" s="614"/>
      <c r="H189" s="614"/>
      <c r="I189" s="299"/>
      <c r="J189" s="307"/>
      <c r="K189" s="308"/>
      <c r="L189" s="316">
        <f t="shared" si="12"/>
        <v>0</v>
      </c>
      <c r="M189" s="310"/>
      <c r="N189" s="304">
        <f t="shared" si="13"/>
        <v>0</v>
      </c>
      <c r="O189" s="310"/>
      <c r="P189" s="310"/>
      <c r="Q189" s="310"/>
      <c r="R189" s="311"/>
      <c r="S189" s="249">
        <f t="shared" si="14"/>
      </c>
    </row>
    <row r="190" spans="2:19" ht="19.5" customHeight="1" hidden="1" thickBot="1">
      <c r="B190" s="271"/>
      <c r="C190" s="266"/>
      <c r="D190" s="291">
        <v>157</v>
      </c>
      <c r="E190" s="306"/>
      <c r="F190" s="268"/>
      <c r="G190" s="614"/>
      <c r="H190" s="614"/>
      <c r="I190" s="299"/>
      <c r="J190" s="307"/>
      <c r="K190" s="308"/>
      <c r="L190" s="316">
        <f t="shared" si="12"/>
        <v>0</v>
      </c>
      <c r="M190" s="310"/>
      <c r="N190" s="304">
        <f t="shared" si="13"/>
        <v>0</v>
      </c>
      <c r="O190" s="310"/>
      <c r="P190" s="310"/>
      <c r="Q190" s="310"/>
      <c r="R190" s="311"/>
      <c r="S190" s="249">
        <f t="shared" si="14"/>
      </c>
    </row>
    <row r="191" spans="2:19" ht="19.5" customHeight="1" hidden="1" thickBot="1">
      <c r="B191" s="271"/>
      <c r="C191" s="266"/>
      <c r="D191" s="291">
        <v>158</v>
      </c>
      <c r="E191" s="306"/>
      <c r="F191" s="268"/>
      <c r="G191" s="614"/>
      <c r="H191" s="614"/>
      <c r="I191" s="299"/>
      <c r="J191" s="307"/>
      <c r="K191" s="308"/>
      <c r="L191" s="316">
        <f t="shared" si="12"/>
        <v>0</v>
      </c>
      <c r="M191" s="310"/>
      <c r="N191" s="304">
        <f t="shared" si="13"/>
        <v>0</v>
      </c>
      <c r="O191" s="310"/>
      <c r="P191" s="310"/>
      <c r="Q191" s="310"/>
      <c r="R191" s="311"/>
      <c r="S191" s="249">
        <f t="shared" si="14"/>
      </c>
    </row>
    <row r="192" spans="2:19" ht="19.5" customHeight="1" hidden="1" thickBot="1">
      <c r="B192" s="271"/>
      <c r="C192" s="266"/>
      <c r="D192" s="291">
        <v>159</v>
      </c>
      <c r="E192" s="306"/>
      <c r="F192" s="268"/>
      <c r="G192" s="614"/>
      <c r="H192" s="614"/>
      <c r="I192" s="299"/>
      <c r="J192" s="307"/>
      <c r="K192" s="308"/>
      <c r="L192" s="316">
        <f t="shared" si="12"/>
        <v>0</v>
      </c>
      <c r="M192" s="310"/>
      <c r="N192" s="304">
        <f t="shared" si="13"/>
        <v>0</v>
      </c>
      <c r="O192" s="310"/>
      <c r="P192" s="310"/>
      <c r="Q192" s="310"/>
      <c r="R192" s="311"/>
      <c r="S192" s="249">
        <f t="shared" si="14"/>
      </c>
    </row>
    <row r="193" spans="2:19" ht="19.5" customHeight="1" hidden="1" thickBot="1">
      <c r="B193" s="271"/>
      <c r="C193" s="266"/>
      <c r="D193" s="291">
        <v>160</v>
      </c>
      <c r="E193" s="306"/>
      <c r="F193" s="268"/>
      <c r="G193" s="614"/>
      <c r="H193" s="614"/>
      <c r="I193" s="299"/>
      <c r="J193" s="307"/>
      <c r="K193" s="308"/>
      <c r="L193" s="316">
        <f t="shared" si="12"/>
        <v>0</v>
      </c>
      <c r="M193" s="310"/>
      <c r="N193" s="304">
        <f t="shared" si="13"/>
        <v>0</v>
      </c>
      <c r="O193" s="310"/>
      <c r="P193" s="310"/>
      <c r="Q193" s="310"/>
      <c r="R193" s="311"/>
      <c r="S193" s="249">
        <f t="shared" si="14"/>
      </c>
    </row>
    <row r="194" spans="2:19" ht="19.5" customHeight="1" hidden="1" thickBot="1">
      <c r="B194" s="271"/>
      <c r="C194" s="266"/>
      <c r="D194" s="291">
        <v>161</v>
      </c>
      <c r="E194" s="306"/>
      <c r="F194" s="268"/>
      <c r="G194" s="614"/>
      <c r="H194" s="614"/>
      <c r="I194" s="299"/>
      <c r="J194" s="307"/>
      <c r="K194" s="308"/>
      <c r="L194" s="316">
        <f t="shared" si="12"/>
        <v>0</v>
      </c>
      <c r="M194" s="310"/>
      <c r="N194" s="304">
        <f t="shared" si="13"/>
        <v>0</v>
      </c>
      <c r="O194" s="310"/>
      <c r="P194" s="310"/>
      <c r="Q194" s="310"/>
      <c r="R194" s="311"/>
      <c r="S194" s="249">
        <f t="shared" si="14"/>
      </c>
    </row>
    <row r="195" spans="2:19" ht="19.5" customHeight="1" hidden="1" thickBot="1">
      <c r="B195" s="271"/>
      <c r="C195" s="266"/>
      <c r="D195" s="291">
        <v>162</v>
      </c>
      <c r="E195" s="306"/>
      <c r="F195" s="268"/>
      <c r="G195" s="614"/>
      <c r="H195" s="614"/>
      <c r="I195" s="299"/>
      <c r="J195" s="307"/>
      <c r="K195" s="308"/>
      <c r="L195" s="316">
        <f t="shared" si="12"/>
        <v>0</v>
      </c>
      <c r="M195" s="310"/>
      <c r="N195" s="304">
        <f t="shared" si="13"/>
        <v>0</v>
      </c>
      <c r="O195" s="310"/>
      <c r="P195" s="310"/>
      <c r="Q195" s="310"/>
      <c r="R195" s="311"/>
      <c r="S195" s="249">
        <f t="shared" si="14"/>
      </c>
    </row>
    <row r="196" spans="2:19" ht="19.5" customHeight="1" hidden="1" thickBot="1">
      <c r="B196" s="271"/>
      <c r="C196" s="266"/>
      <c r="D196" s="291">
        <v>163</v>
      </c>
      <c r="E196" s="306"/>
      <c r="F196" s="268"/>
      <c r="G196" s="614"/>
      <c r="H196" s="614"/>
      <c r="I196" s="299"/>
      <c r="J196" s="307"/>
      <c r="K196" s="308"/>
      <c r="L196" s="316">
        <f t="shared" si="12"/>
        <v>0</v>
      </c>
      <c r="M196" s="310"/>
      <c r="N196" s="304">
        <f t="shared" si="13"/>
        <v>0</v>
      </c>
      <c r="O196" s="310"/>
      <c r="P196" s="310"/>
      <c r="Q196" s="310"/>
      <c r="R196" s="311"/>
      <c r="S196" s="249">
        <f t="shared" si="14"/>
      </c>
    </row>
    <row r="197" spans="2:19" ht="19.5" customHeight="1" hidden="1" thickBot="1">
      <c r="B197" s="271"/>
      <c r="C197" s="266"/>
      <c r="D197" s="291">
        <v>164</v>
      </c>
      <c r="E197" s="306"/>
      <c r="F197" s="268"/>
      <c r="G197" s="614"/>
      <c r="H197" s="614"/>
      <c r="I197" s="299"/>
      <c r="J197" s="307"/>
      <c r="K197" s="308"/>
      <c r="L197" s="316">
        <f t="shared" si="12"/>
        <v>0</v>
      </c>
      <c r="M197" s="310"/>
      <c r="N197" s="304">
        <f t="shared" si="13"/>
        <v>0</v>
      </c>
      <c r="O197" s="310"/>
      <c r="P197" s="310"/>
      <c r="Q197" s="310"/>
      <c r="R197" s="311"/>
      <c r="S197" s="249">
        <f t="shared" si="14"/>
      </c>
    </row>
    <row r="198" spans="2:19" ht="19.5" customHeight="1" hidden="1" thickBot="1">
      <c r="B198" s="271"/>
      <c r="C198" s="266"/>
      <c r="D198" s="291">
        <v>165</v>
      </c>
      <c r="E198" s="306"/>
      <c r="F198" s="268"/>
      <c r="G198" s="614"/>
      <c r="H198" s="614"/>
      <c r="I198" s="299"/>
      <c r="J198" s="307"/>
      <c r="K198" s="308"/>
      <c r="L198" s="316">
        <f t="shared" si="12"/>
        <v>0</v>
      </c>
      <c r="M198" s="310"/>
      <c r="N198" s="304">
        <f t="shared" si="13"/>
        <v>0</v>
      </c>
      <c r="O198" s="310"/>
      <c r="P198" s="310"/>
      <c r="Q198" s="310"/>
      <c r="R198" s="311"/>
      <c r="S198" s="249">
        <f t="shared" si="14"/>
      </c>
    </row>
    <row r="199" spans="2:19" ht="19.5" customHeight="1" hidden="1" thickBot="1">
      <c r="B199" s="271"/>
      <c r="C199" s="266"/>
      <c r="D199" s="291">
        <v>166</v>
      </c>
      <c r="E199" s="306"/>
      <c r="F199" s="268"/>
      <c r="G199" s="614"/>
      <c r="H199" s="614"/>
      <c r="I199" s="299"/>
      <c r="J199" s="307"/>
      <c r="K199" s="308"/>
      <c r="L199" s="316">
        <f t="shared" si="12"/>
        <v>0</v>
      </c>
      <c r="M199" s="310"/>
      <c r="N199" s="304">
        <f t="shared" si="13"/>
        <v>0</v>
      </c>
      <c r="O199" s="310"/>
      <c r="P199" s="310"/>
      <c r="Q199" s="310"/>
      <c r="R199" s="311"/>
      <c r="S199" s="249">
        <f t="shared" si="14"/>
      </c>
    </row>
    <row r="200" spans="2:19" ht="19.5" customHeight="1" hidden="1" thickBot="1">
      <c r="B200" s="271"/>
      <c r="C200" s="266"/>
      <c r="D200" s="291">
        <v>167</v>
      </c>
      <c r="E200" s="306"/>
      <c r="F200" s="268"/>
      <c r="G200" s="614"/>
      <c r="H200" s="614"/>
      <c r="I200" s="299"/>
      <c r="J200" s="307"/>
      <c r="K200" s="308"/>
      <c r="L200" s="316">
        <f t="shared" si="12"/>
        <v>0</v>
      </c>
      <c r="M200" s="310"/>
      <c r="N200" s="304">
        <f t="shared" si="13"/>
        <v>0</v>
      </c>
      <c r="O200" s="310"/>
      <c r="P200" s="310"/>
      <c r="Q200" s="310"/>
      <c r="R200" s="311"/>
      <c r="S200" s="249">
        <f t="shared" si="14"/>
      </c>
    </row>
    <row r="201" spans="2:19" ht="19.5" customHeight="1" hidden="1" thickBot="1">
      <c r="B201" s="271"/>
      <c r="C201" s="266"/>
      <c r="D201" s="291">
        <v>168</v>
      </c>
      <c r="E201" s="306"/>
      <c r="F201" s="268"/>
      <c r="G201" s="614"/>
      <c r="H201" s="614"/>
      <c r="I201" s="299"/>
      <c r="J201" s="307"/>
      <c r="K201" s="308"/>
      <c r="L201" s="316">
        <f t="shared" si="12"/>
        <v>0</v>
      </c>
      <c r="M201" s="310"/>
      <c r="N201" s="304">
        <f t="shared" si="13"/>
        <v>0</v>
      </c>
      <c r="O201" s="310"/>
      <c r="P201" s="310"/>
      <c r="Q201" s="310"/>
      <c r="R201" s="311"/>
      <c r="S201" s="249">
        <f t="shared" si="14"/>
      </c>
    </row>
    <row r="202" spans="2:19" ht="19.5" customHeight="1" hidden="1" thickBot="1">
      <c r="B202" s="271"/>
      <c r="C202" s="266"/>
      <c r="D202" s="291">
        <v>169</v>
      </c>
      <c r="E202" s="306"/>
      <c r="F202" s="268"/>
      <c r="G202" s="614"/>
      <c r="H202" s="614"/>
      <c r="I202" s="299"/>
      <c r="J202" s="307"/>
      <c r="K202" s="308"/>
      <c r="L202" s="316">
        <f t="shared" si="12"/>
        <v>0</v>
      </c>
      <c r="M202" s="310"/>
      <c r="N202" s="304">
        <f t="shared" si="13"/>
        <v>0</v>
      </c>
      <c r="O202" s="310"/>
      <c r="P202" s="310"/>
      <c r="Q202" s="310"/>
      <c r="R202" s="311"/>
      <c r="S202" s="249">
        <f t="shared" si="14"/>
      </c>
    </row>
    <row r="203" spans="2:19" ht="19.5" customHeight="1" hidden="1" thickBot="1">
      <c r="B203" s="271"/>
      <c r="C203" s="266"/>
      <c r="D203" s="291">
        <v>170</v>
      </c>
      <c r="E203" s="306"/>
      <c r="F203" s="268"/>
      <c r="G203" s="614"/>
      <c r="H203" s="614"/>
      <c r="I203" s="299"/>
      <c r="J203" s="307"/>
      <c r="K203" s="308"/>
      <c r="L203" s="316">
        <f t="shared" si="12"/>
        <v>0</v>
      </c>
      <c r="M203" s="310"/>
      <c r="N203" s="304">
        <f t="shared" si="13"/>
        <v>0</v>
      </c>
      <c r="O203" s="310"/>
      <c r="P203" s="310"/>
      <c r="Q203" s="310"/>
      <c r="R203" s="311"/>
      <c r="S203" s="249">
        <f t="shared" si="14"/>
      </c>
    </row>
    <row r="204" spans="2:19" ht="19.5" customHeight="1" hidden="1" thickBot="1">
      <c r="B204" s="271"/>
      <c r="C204" s="266"/>
      <c r="D204" s="291">
        <v>171</v>
      </c>
      <c r="E204" s="306"/>
      <c r="F204" s="268"/>
      <c r="G204" s="614"/>
      <c r="H204" s="614"/>
      <c r="I204" s="299"/>
      <c r="J204" s="307"/>
      <c r="K204" s="308"/>
      <c r="L204" s="316">
        <f t="shared" si="12"/>
        <v>0</v>
      </c>
      <c r="M204" s="310"/>
      <c r="N204" s="304">
        <f t="shared" si="13"/>
        <v>0</v>
      </c>
      <c r="O204" s="310"/>
      <c r="P204" s="310"/>
      <c r="Q204" s="310"/>
      <c r="R204" s="311"/>
      <c r="S204" s="249">
        <f t="shared" si="14"/>
      </c>
    </row>
    <row r="205" spans="2:19" ht="19.5" customHeight="1" hidden="1" thickBot="1">
      <c r="B205" s="271"/>
      <c r="C205" s="266"/>
      <c r="D205" s="291">
        <v>172</v>
      </c>
      <c r="E205" s="306"/>
      <c r="F205" s="268"/>
      <c r="G205" s="614"/>
      <c r="H205" s="614"/>
      <c r="I205" s="299"/>
      <c r="J205" s="307"/>
      <c r="K205" s="308"/>
      <c r="L205" s="316">
        <f t="shared" si="12"/>
        <v>0</v>
      </c>
      <c r="M205" s="310"/>
      <c r="N205" s="304">
        <f t="shared" si="13"/>
        <v>0</v>
      </c>
      <c r="O205" s="310"/>
      <c r="P205" s="310"/>
      <c r="Q205" s="310"/>
      <c r="R205" s="311"/>
      <c r="S205" s="249">
        <f t="shared" si="14"/>
      </c>
    </row>
    <row r="206" spans="2:19" ht="19.5" customHeight="1" hidden="1" thickBot="1">
      <c r="B206" s="271"/>
      <c r="C206" s="266"/>
      <c r="D206" s="291">
        <v>173</v>
      </c>
      <c r="E206" s="306"/>
      <c r="F206" s="268"/>
      <c r="G206" s="614"/>
      <c r="H206" s="614"/>
      <c r="I206" s="299"/>
      <c r="J206" s="307"/>
      <c r="K206" s="308"/>
      <c r="L206" s="316">
        <f t="shared" si="12"/>
        <v>0</v>
      </c>
      <c r="M206" s="310"/>
      <c r="N206" s="304">
        <f t="shared" si="13"/>
        <v>0</v>
      </c>
      <c r="O206" s="310"/>
      <c r="P206" s="310"/>
      <c r="Q206" s="310"/>
      <c r="R206" s="311"/>
      <c r="S206" s="249">
        <f t="shared" si="14"/>
      </c>
    </row>
    <row r="207" spans="2:19" ht="19.5" customHeight="1" hidden="1" thickBot="1">
      <c r="B207" s="271"/>
      <c r="C207" s="266"/>
      <c r="D207" s="291">
        <v>174</v>
      </c>
      <c r="E207" s="306"/>
      <c r="F207" s="268"/>
      <c r="G207" s="614"/>
      <c r="H207" s="614"/>
      <c r="I207" s="299"/>
      <c r="J207" s="307"/>
      <c r="K207" s="308"/>
      <c r="L207" s="316">
        <f t="shared" si="12"/>
        <v>0</v>
      </c>
      <c r="M207" s="310"/>
      <c r="N207" s="304">
        <f t="shared" si="13"/>
        <v>0</v>
      </c>
      <c r="O207" s="310"/>
      <c r="P207" s="310"/>
      <c r="Q207" s="310"/>
      <c r="R207" s="311"/>
      <c r="S207" s="249">
        <f t="shared" si="14"/>
      </c>
    </row>
    <row r="208" spans="2:19" ht="19.5" customHeight="1" hidden="1" thickBot="1">
      <c r="B208" s="271"/>
      <c r="C208" s="266"/>
      <c r="D208" s="291">
        <v>175</v>
      </c>
      <c r="E208" s="306"/>
      <c r="F208" s="268"/>
      <c r="G208" s="614"/>
      <c r="H208" s="614"/>
      <c r="I208" s="299"/>
      <c r="J208" s="307"/>
      <c r="K208" s="308"/>
      <c r="L208" s="316">
        <f t="shared" si="12"/>
        <v>0</v>
      </c>
      <c r="M208" s="310"/>
      <c r="N208" s="304">
        <f t="shared" si="13"/>
        <v>0</v>
      </c>
      <c r="O208" s="310"/>
      <c r="P208" s="310"/>
      <c r="Q208" s="310"/>
      <c r="R208" s="311"/>
      <c r="S208" s="249">
        <f t="shared" si="14"/>
      </c>
    </row>
    <row r="209" spans="2:19" ht="19.5" customHeight="1" hidden="1" thickBot="1">
      <c r="B209" s="271"/>
      <c r="C209" s="266"/>
      <c r="D209" s="291">
        <v>176</v>
      </c>
      <c r="E209" s="306"/>
      <c r="F209" s="268"/>
      <c r="G209" s="614"/>
      <c r="H209" s="614"/>
      <c r="I209" s="299"/>
      <c r="J209" s="307"/>
      <c r="K209" s="308"/>
      <c r="L209" s="316">
        <f t="shared" si="12"/>
        <v>0</v>
      </c>
      <c r="M209" s="310"/>
      <c r="N209" s="304">
        <f t="shared" si="13"/>
        <v>0</v>
      </c>
      <c r="O209" s="310"/>
      <c r="P209" s="310"/>
      <c r="Q209" s="310"/>
      <c r="R209" s="311"/>
      <c r="S209" s="249">
        <f t="shared" si="14"/>
      </c>
    </row>
    <row r="210" spans="2:19" ht="19.5" customHeight="1" hidden="1" thickBot="1">
      <c r="B210" s="271"/>
      <c r="C210" s="266"/>
      <c r="D210" s="291">
        <v>177</v>
      </c>
      <c r="E210" s="306"/>
      <c r="F210" s="268"/>
      <c r="G210" s="614"/>
      <c r="H210" s="614"/>
      <c r="I210" s="299"/>
      <c r="J210" s="307"/>
      <c r="K210" s="308"/>
      <c r="L210" s="316">
        <f t="shared" si="12"/>
        <v>0</v>
      </c>
      <c r="M210" s="310"/>
      <c r="N210" s="304">
        <f t="shared" si="13"/>
        <v>0</v>
      </c>
      <c r="O210" s="310"/>
      <c r="P210" s="310"/>
      <c r="Q210" s="310"/>
      <c r="R210" s="311"/>
      <c r="S210" s="249">
        <f t="shared" si="14"/>
      </c>
    </row>
    <row r="211" spans="2:19" ht="19.5" customHeight="1" hidden="1" thickBot="1">
      <c r="B211" s="271"/>
      <c r="C211" s="266"/>
      <c r="D211" s="291">
        <v>178</v>
      </c>
      <c r="E211" s="306"/>
      <c r="F211" s="268"/>
      <c r="G211" s="614"/>
      <c r="H211" s="614"/>
      <c r="I211" s="299"/>
      <c r="J211" s="307"/>
      <c r="K211" s="308"/>
      <c r="L211" s="316">
        <f t="shared" si="12"/>
        <v>0</v>
      </c>
      <c r="M211" s="310"/>
      <c r="N211" s="304">
        <f t="shared" si="13"/>
        <v>0</v>
      </c>
      <c r="O211" s="310"/>
      <c r="P211" s="310"/>
      <c r="Q211" s="310"/>
      <c r="R211" s="311"/>
      <c r="S211" s="249">
        <f t="shared" si="14"/>
      </c>
    </row>
    <row r="212" spans="2:19" ht="19.5" customHeight="1" hidden="1" thickBot="1">
      <c r="B212" s="271"/>
      <c r="C212" s="266"/>
      <c r="D212" s="291">
        <v>179</v>
      </c>
      <c r="E212" s="306"/>
      <c r="F212" s="268"/>
      <c r="G212" s="614"/>
      <c r="H212" s="614"/>
      <c r="I212" s="299"/>
      <c r="J212" s="307"/>
      <c r="K212" s="308"/>
      <c r="L212" s="316">
        <f t="shared" si="12"/>
        <v>0</v>
      </c>
      <c r="M212" s="310"/>
      <c r="N212" s="304">
        <f t="shared" si="13"/>
        <v>0</v>
      </c>
      <c r="O212" s="310"/>
      <c r="P212" s="310"/>
      <c r="Q212" s="310"/>
      <c r="R212" s="311"/>
      <c r="S212" s="249">
        <f t="shared" si="14"/>
      </c>
    </row>
    <row r="213" spans="2:19" ht="19.5" customHeight="1" hidden="1" thickBot="1">
      <c r="B213" s="271"/>
      <c r="C213" s="266"/>
      <c r="D213" s="291">
        <v>180</v>
      </c>
      <c r="E213" s="306"/>
      <c r="F213" s="268"/>
      <c r="G213" s="614"/>
      <c r="H213" s="614"/>
      <c r="I213" s="299"/>
      <c r="J213" s="307"/>
      <c r="K213" s="308"/>
      <c r="L213" s="316">
        <f t="shared" si="12"/>
        <v>0</v>
      </c>
      <c r="M213" s="310"/>
      <c r="N213" s="304">
        <f t="shared" si="13"/>
        <v>0</v>
      </c>
      <c r="O213" s="310"/>
      <c r="P213" s="310"/>
      <c r="Q213" s="310"/>
      <c r="R213" s="311"/>
      <c r="S213" s="249">
        <f t="shared" si="14"/>
      </c>
    </row>
    <row r="214" spans="2:19" ht="19.5" customHeight="1" hidden="1" thickBot="1">
      <c r="B214" s="271"/>
      <c r="C214" s="266"/>
      <c r="D214" s="291">
        <v>181</v>
      </c>
      <c r="E214" s="306"/>
      <c r="F214" s="268"/>
      <c r="G214" s="614"/>
      <c r="H214" s="614"/>
      <c r="I214" s="299"/>
      <c r="J214" s="307"/>
      <c r="K214" s="308"/>
      <c r="L214" s="316">
        <f t="shared" si="12"/>
        <v>0</v>
      </c>
      <c r="M214" s="310"/>
      <c r="N214" s="304">
        <f t="shared" si="13"/>
        <v>0</v>
      </c>
      <c r="O214" s="310"/>
      <c r="P214" s="310"/>
      <c r="Q214" s="310"/>
      <c r="R214" s="311"/>
      <c r="S214" s="249">
        <f t="shared" si="14"/>
      </c>
    </row>
    <row r="215" spans="2:19" ht="19.5" customHeight="1" hidden="1" thickBot="1">
      <c r="B215" s="271"/>
      <c r="C215" s="266"/>
      <c r="D215" s="291">
        <v>182</v>
      </c>
      <c r="E215" s="306"/>
      <c r="F215" s="268"/>
      <c r="G215" s="614"/>
      <c r="H215" s="614"/>
      <c r="I215" s="299"/>
      <c r="J215" s="307"/>
      <c r="K215" s="308"/>
      <c r="L215" s="316">
        <f t="shared" si="12"/>
        <v>0</v>
      </c>
      <c r="M215" s="310"/>
      <c r="N215" s="304">
        <f t="shared" si="13"/>
        <v>0</v>
      </c>
      <c r="O215" s="310"/>
      <c r="P215" s="310"/>
      <c r="Q215" s="310"/>
      <c r="R215" s="311"/>
      <c r="S215" s="249">
        <f t="shared" si="14"/>
      </c>
    </row>
    <row r="216" spans="2:19" ht="19.5" customHeight="1" hidden="1" thickBot="1">
      <c r="B216" s="271"/>
      <c r="C216" s="266"/>
      <c r="D216" s="291">
        <v>183</v>
      </c>
      <c r="E216" s="306"/>
      <c r="F216" s="268"/>
      <c r="G216" s="614"/>
      <c r="H216" s="614"/>
      <c r="I216" s="299"/>
      <c r="J216" s="307"/>
      <c r="K216" s="308"/>
      <c r="L216" s="316">
        <f t="shared" si="12"/>
        <v>0</v>
      </c>
      <c r="M216" s="310"/>
      <c r="N216" s="304">
        <f t="shared" si="13"/>
        <v>0</v>
      </c>
      <c r="O216" s="310"/>
      <c r="P216" s="310"/>
      <c r="Q216" s="310"/>
      <c r="R216" s="311"/>
      <c r="S216" s="249">
        <f t="shared" si="14"/>
      </c>
    </row>
    <row r="217" spans="2:19" ht="19.5" customHeight="1" hidden="1" thickBot="1">
      <c r="B217" s="271"/>
      <c r="C217" s="266"/>
      <c r="D217" s="291">
        <v>184</v>
      </c>
      <c r="E217" s="306"/>
      <c r="F217" s="268"/>
      <c r="G217" s="614"/>
      <c r="H217" s="614"/>
      <c r="I217" s="299"/>
      <c r="J217" s="307"/>
      <c r="K217" s="308"/>
      <c r="L217" s="316">
        <f t="shared" si="12"/>
        <v>0</v>
      </c>
      <c r="M217" s="310"/>
      <c r="N217" s="304">
        <f t="shared" si="13"/>
        <v>0</v>
      </c>
      <c r="O217" s="310"/>
      <c r="P217" s="310"/>
      <c r="Q217" s="310"/>
      <c r="R217" s="311"/>
      <c r="S217" s="249">
        <f t="shared" si="14"/>
      </c>
    </row>
    <row r="218" spans="2:19" ht="19.5" customHeight="1" hidden="1" thickBot="1">
      <c r="B218" s="271"/>
      <c r="C218" s="266"/>
      <c r="D218" s="291">
        <v>185</v>
      </c>
      <c r="E218" s="306"/>
      <c r="F218" s="268"/>
      <c r="G218" s="614"/>
      <c r="H218" s="614"/>
      <c r="I218" s="299"/>
      <c r="J218" s="307"/>
      <c r="K218" s="308"/>
      <c r="L218" s="316">
        <f t="shared" si="12"/>
        <v>0</v>
      </c>
      <c r="M218" s="310"/>
      <c r="N218" s="304">
        <f t="shared" si="13"/>
        <v>0</v>
      </c>
      <c r="O218" s="310"/>
      <c r="P218" s="310"/>
      <c r="Q218" s="310"/>
      <c r="R218" s="311"/>
      <c r="S218" s="249">
        <f t="shared" si="14"/>
      </c>
    </row>
    <row r="219" spans="2:19" ht="19.5" customHeight="1" hidden="1" thickBot="1">
      <c r="B219" s="271"/>
      <c r="C219" s="266"/>
      <c r="D219" s="291">
        <v>186</v>
      </c>
      <c r="E219" s="306"/>
      <c r="F219" s="268"/>
      <c r="G219" s="614"/>
      <c r="H219" s="614"/>
      <c r="I219" s="299"/>
      <c r="J219" s="307"/>
      <c r="K219" s="308"/>
      <c r="L219" s="316">
        <f t="shared" si="12"/>
        <v>0</v>
      </c>
      <c r="M219" s="310"/>
      <c r="N219" s="304">
        <f t="shared" si="13"/>
        <v>0</v>
      </c>
      <c r="O219" s="310"/>
      <c r="P219" s="310"/>
      <c r="Q219" s="310"/>
      <c r="R219" s="311"/>
      <c r="S219" s="249">
        <f t="shared" si="14"/>
      </c>
    </row>
    <row r="220" spans="2:19" ht="19.5" customHeight="1" hidden="1" thickBot="1">
      <c r="B220" s="271"/>
      <c r="C220" s="266"/>
      <c r="D220" s="291">
        <v>187</v>
      </c>
      <c r="E220" s="306"/>
      <c r="F220" s="268"/>
      <c r="G220" s="614"/>
      <c r="H220" s="614"/>
      <c r="I220" s="299"/>
      <c r="J220" s="307"/>
      <c r="K220" s="308"/>
      <c r="L220" s="316">
        <f t="shared" si="12"/>
        <v>0</v>
      </c>
      <c r="M220" s="310"/>
      <c r="N220" s="304">
        <f t="shared" si="13"/>
        <v>0</v>
      </c>
      <c r="O220" s="310"/>
      <c r="P220" s="310"/>
      <c r="Q220" s="310"/>
      <c r="R220" s="311"/>
      <c r="S220" s="249">
        <f t="shared" si="14"/>
      </c>
    </row>
    <row r="221" spans="2:19" ht="19.5" customHeight="1" hidden="1" thickBot="1">
      <c r="B221" s="271"/>
      <c r="C221" s="266"/>
      <c r="D221" s="291">
        <v>188</v>
      </c>
      <c r="E221" s="306"/>
      <c r="F221" s="268"/>
      <c r="G221" s="614"/>
      <c r="H221" s="614"/>
      <c r="I221" s="299"/>
      <c r="J221" s="307"/>
      <c r="K221" s="308"/>
      <c r="L221" s="316">
        <f t="shared" si="12"/>
        <v>0</v>
      </c>
      <c r="M221" s="310"/>
      <c r="N221" s="304">
        <f t="shared" si="13"/>
        <v>0</v>
      </c>
      <c r="O221" s="310"/>
      <c r="P221" s="310"/>
      <c r="Q221" s="310"/>
      <c r="R221" s="311"/>
      <c r="S221" s="249">
        <f t="shared" si="14"/>
      </c>
    </row>
    <row r="222" spans="2:19" ht="19.5" customHeight="1" hidden="1" thickBot="1">
      <c r="B222" s="271"/>
      <c r="C222" s="266"/>
      <c r="D222" s="291">
        <v>189</v>
      </c>
      <c r="E222" s="306"/>
      <c r="F222" s="268"/>
      <c r="G222" s="614"/>
      <c r="H222" s="614"/>
      <c r="I222" s="299"/>
      <c r="J222" s="307"/>
      <c r="K222" s="308"/>
      <c r="L222" s="316">
        <f t="shared" si="12"/>
        <v>0</v>
      </c>
      <c r="M222" s="310"/>
      <c r="N222" s="304">
        <f t="shared" si="13"/>
        <v>0</v>
      </c>
      <c r="O222" s="310"/>
      <c r="P222" s="310"/>
      <c r="Q222" s="310"/>
      <c r="R222" s="311"/>
      <c r="S222" s="249">
        <f t="shared" si="14"/>
      </c>
    </row>
    <row r="223" spans="2:19" ht="19.5" customHeight="1" hidden="1" thickBot="1">
      <c r="B223" s="271"/>
      <c r="C223" s="266"/>
      <c r="D223" s="291">
        <v>190</v>
      </c>
      <c r="E223" s="306"/>
      <c r="F223" s="268"/>
      <c r="G223" s="614"/>
      <c r="H223" s="614"/>
      <c r="I223" s="299"/>
      <c r="J223" s="307"/>
      <c r="K223" s="308"/>
      <c r="L223" s="316">
        <f t="shared" si="12"/>
        <v>0</v>
      </c>
      <c r="M223" s="310"/>
      <c r="N223" s="304">
        <f t="shared" si="13"/>
        <v>0</v>
      </c>
      <c r="O223" s="310"/>
      <c r="P223" s="310"/>
      <c r="Q223" s="310"/>
      <c r="R223" s="311"/>
      <c r="S223" s="249">
        <f t="shared" si="14"/>
      </c>
    </row>
    <row r="224" spans="2:19" ht="19.5" customHeight="1" hidden="1" thickBot="1">
      <c r="B224" s="271"/>
      <c r="C224" s="266"/>
      <c r="D224" s="291">
        <v>191</v>
      </c>
      <c r="E224" s="306"/>
      <c r="F224" s="268"/>
      <c r="G224" s="614"/>
      <c r="H224" s="614"/>
      <c r="I224" s="299"/>
      <c r="J224" s="307"/>
      <c r="K224" s="308"/>
      <c r="L224" s="316">
        <f t="shared" si="12"/>
        <v>0</v>
      </c>
      <c r="M224" s="310"/>
      <c r="N224" s="304">
        <f t="shared" si="13"/>
        <v>0</v>
      </c>
      <c r="O224" s="310"/>
      <c r="P224" s="310"/>
      <c r="Q224" s="310"/>
      <c r="R224" s="311"/>
      <c r="S224" s="249">
        <f t="shared" si="14"/>
      </c>
    </row>
    <row r="225" spans="2:19" ht="19.5" customHeight="1" hidden="1" thickBot="1">
      <c r="B225" s="271"/>
      <c r="C225" s="266"/>
      <c r="D225" s="291">
        <v>192</v>
      </c>
      <c r="E225" s="306"/>
      <c r="F225" s="268"/>
      <c r="G225" s="614"/>
      <c r="H225" s="614"/>
      <c r="I225" s="299"/>
      <c r="J225" s="307"/>
      <c r="K225" s="308"/>
      <c r="L225" s="316">
        <f t="shared" si="12"/>
        <v>0</v>
      </c>
      <c r="M225" s="310"/>
      <c r="N225" s="304">
        <f t="shared" si="13"/>
        <v>0</v>
      </c>
      <c r="O225" s="310"/>
      <c r="P225" s="310"/>
      <c r="Q225" s="310"/>
      <c r="R225" s="311"/>
      <c r="S225" s="249">
        <f t="shared" si="14"/>
      </c>
    </row>
    <row r="226" spans="2:19" ht="19.5" customHeight="1" hidden="1" thickBot="1">
      <c r="B226" s="271"/>
      <c r="C226" s="266"/>
      <c r="D226" s="291">
        <v>193</v>
      </c>
      <c r="E226" s="306"/>
      <c r="F226" s="268"/>
      <c r="G226" s="614"/>
      <c r="H226" s="614"/>
      <c r="I226" s="299"/>
      <c r="J226" s="307"/>
      <c r="K226" s="308"/>
      <c r="L226" s="316">
        <f t="shared" si="12"/>
        <v>0</v>
      </c>
      <c r="M226" s="310"/>
      <c r="N226" s="304">
        <f t="shared" si="13"/>
        <v>0</v>
      </c>
      <c r="O226" s="310"/>
      <c r="P226" s="310"/>
      <c r="Q226" s="310"/>
      <c r="R226" s="311"/>
      <c r="S226" s="249">
        <f t="shared" si="14"/>
      </c>
    </row>
    <row r="227" spans="2:19" ht="19.5" customHeight="1" hidden="1" thickBot="1">
      <c r="B227" s="271"/>
      <c r="C227" s="266"/>
      <c r="D227" s="291">
        <v>194</v>
      </c>
      <c r="E227" s="306"/>
      <c r="F227" s="268"/>
      <c r="G227" s="614"/>
      <c r="H227" s="614"/>
      <c r="I227" s="299"/>
      <c r="J227" s="307"/>
      <c r="K227" s="308"/>
      <c r="L227" s="316">
        <f aca="true" t="shared" si="15" ref="L227:L232">J227*K227</f>
        <v>0</v>
      </c>
      <c r="M227" s="310"/>
      <c r="N227" s="304">
        <f aca="true" t="shared" si="16" ref="N227:N232">IF(M227="",0,N226-M227)</f>
        <v>0</v>
      </c>
      <c r="O227" s="310"/>
      <c r="P227" s="310"/>
      <c r="Q227" s="310"/>
      <c r="R227" s="311"/>
      <c r="S227" s="249">
        <f t="shared" si="14"/>
      </c>
    </row>
    <row r="228" spans="2:19" ht="19.5" customHeight="1" hidden="1" thickBot="1">
      <c r="B228" s="271"/>
      <c r="C228" s="266"/>
      <c r="D228" s="291">
        <v>195</v>
      </c>
      <c r="E228" s="306"/>
      <c r="F228" s="268"/>
      <c r="G228" s="614"/>
      <c r="H228" s="614"/>
      <c r="I228" s="299"/>
      <c r="J228" s="307"/>
      <c r="K228" s="308"/>
      <c r="L228" s="316">
        <f t="shared" si="15"/>
        <v>0</v>
      </c>
      <c r="M228" s="310"/>
      <c r="N228" s="304">
        <f t="shared" si="16"/>
        <v>0</v>
      </c>
      <c r="O228" s="310"/>
      <c r="P228" s="310"/>
      <c r="Q228" s="310"/>
      <c r="R228" s="311"/>
      <c r="S228" s="249">
        <f>IF(L228=SUM(M228,O228:R228),"","ERROR ON THIS LINE")</f>
      </c>
    </row>
    <row r="229" spans="2:19" ht="19.5" customHeight="1" hidden="1" thickBot="1">
      <c r="B229" s="271"/>
      <c r="C229" s="266"/>
      <c r="D229" s="291">
        <v>196</v>
      </c>
      <c r="E229" s="306"/>
      <c r="F229" s="268"/>
      <c r="G229" s="614"/>
      <c r="H229" s="614"/>
      <c r="I229" s="299"/>
      <c r="J229" s="307"/>
      <c r="K229" s="308"/>
      <c r="L229" s="316">
        <f t="shared" si="15"/>
        <v>0</v>
      </c>
      <c r="M229" s="310"/>
      <c r="N229" s="304">
        <f t="shared" si="16"/>
        <v>0</v>
      </c>
      <c r="O229" s="310"/>
      <c r="P229" s="310"/>
      <c r="Q229" s="310"/>
      <c r="R229" s="311"/>
      <c r="S229" s="249">
        <f>IF(L229=SUM(M229,O229:R229),"","ERROR ON THIS LINE")</f>
      </c>
    </row>
    <row r="230" spans="2:19" ht="19.5" customHeight="1" hidden="1" thickBot="1">
      <c r="B230" s="271"/>
      <c r="C230" s="266"/>
      <c r="D230" s="291">
        <v>197</v>
      </c>
      <c r="E230" s="306"/>
      <c r="F230" s="268"/>
      <c r="G230" s="614"/>
      <c r="H230" s="614"/>
      <c r="I230" s="299"/>
      <c r="J230" s="307"/>
      <c r="K230" s="308"/>
      <c r="L230" s="316">
        <f t="shared" si="15"/>
        <v>0</v>
      </c>
      <c r="M230" s="310"/>
      <c r="N230" s="304">
        <f t="shared" si="16"/>
        <v>0</v>
      </c>
      <c r="O230" s="310"/>
      <c r="P230" s="310"/>
      <c r="Q230" s="310"/>
      <c r="R230" s="311"/>
      <c r="S230" s="249">
        <f>IF(L230=SUM(M230,O230:R230),"","ERROR ON THIS LINE")</f>
      </c>
    </row>
    <row r="231" spans="2:19" ht="19.5" customHeight="1" hidden="1" thickBot="1">
      <c r="B231" s="271"/>
      <c r="C231" s="266"/>
      <c r="D231" s="291">
        <v>198</v>
      </c>
      <c r="E231" s="306"/>
      <c r="F231" s="268"/>
      <c r="G231" s="614"/>
      <c r="H231" s="614"/>
      <c r="I231" s="299"/>
      <c r="J231" s="307"/>
      <c r="K231" s="308"/>
      <c r="L231" s="316">
        <f t="shared" si="15"/>
        <v>0</v>
      </c>
      <c r="M231" s="310"/>
      <c r="N231" s="304">
        <f t="shared" si="16"/>
        <v>0</v>
      </c>
      <c r="O231" s="310"/>
      <c r="P231" s="310"/>
      <c r="Q231" s="310"/>
      <c r="R231" s="311"/>
      <c r="S231" s="249">
        <f>IF(L231=SUM(M231,O231:R231),"","ERROR ON THIS LINE")</f>
      </c>
    </row>
    <row r="232" spans="2:19" ht="19.5" customHeight="1" thickBot="1">
      <c r="B232" s="271"/>
      <c r="C232" s="266"/>
      <c r="D232" s="291">
        <v>199</v>
      </c>
      <c r="E232" s="317"/>
      <c r="F232" s="318"/>
      <c r="G232" s="615"/>
      <c r="H232" s="615"/>
      <c r="I232" s="299"/>
      <c r="J232" s="319"/>
      <c r="K232" s="320"/>
      <c r="L232" s="321">
        <f t="shared" si="15"/>
        <v>0</v>
      </c>
      <c r="M232" s="322"/>
      <c r="N232" s="323">
        <f t="shared" si="16"/>
        <v>0</v>
      </c>
      <c r="O232" s="322"/>
      <c r="P232" s="322"/>
      <c r="Q232" s="322"/>
      <c r="R232" s="324"/>
      <c r="S232" s="249">
        <f>IF(L232=SUM(M232,O232:R232),"","ERROR ON THIS LINE")</f>
      </c>
    </row>
    <row r="233" spans="2:18" ht="18.75" thickBot="1">
      <c r="B233" s="271"/>
      <c r="C233" s="266"/>
      <c r="D233" s="285"/>
      <c r="E233" s="325" t="s">
        <v>373</v>
      </c>
      <c r="F233" s="325" t="s">
        <v>373</v>
      </c>
      <c r="G233" s="616" t="s">
        <v>357</v>
      </c>
      <c r="H233" s="617"/>
      <c r="I233" s="325" t="s">
        <v>373</v>
      </c>
      <c r="J233" s="326" t="s">
        <v>373</v>
      </c>
      <c r="K233" s="327" t="s">
        <v>373</v>
      </c>
      <c r="L233" s="328">
        <f>SUM(L35:L232)</f>
        <v>0</v>
      </c>
      <c r="M233" s="328">
        <f>SUM(M35:M232)</f>
        <v>0</v>
      </c>
      <c r="N233" s="329">
        <f>N34-M233</f>
        <v>0</v>
      </c>
      <c r="O233" s="328">
        <f>SUM(O35:O232)</f>
        <v>0</v>
      </c>
      <c r="P233" s="328">
        <f>SUM(P35:P232)</f>
        <v>0</v>
      </c>
      <c r="Q233" s="328">
        <f>SUM(Q35:Q232)</f>
        <v>0</v>
      </c>
      <c r="R233" s="328">
        <f>SUM(R35:R232)</f>
        <v>0</v>
      </c>
    </row>
    <row r="234" spans="2:18" ht="18">
      <c r="B234" s="271"/>
      <c r="C234" s="266"/>
      <c r="D234" s="285"/>
      <c r="E234" s="285"/>
      <c r="F234" s="285"/>
      <c r="G234" s="285"/>
      <c r="H234" s="285"/>
      <c r="I234" s="285"/>
      <c r="J234" s="285"/>
      <c r="K234" s="285"/>
      <c r="L234" s="285"/>
      <c r="M234" s="285"/>
      <c r="N234" s="285"/>
      <c r="O234" s="285"/>
      <c r="P234" s="285"/>
      <c r="Q234" s="285"/>
      <c r="R234" s="330"/>
    </row>
    <row r="235" spans="2:18" ht="18">
      <c r="B235" s="271"/>
      <c r="C235" s="266"/>
      <c r="D235" s="285"/>
      <c r="E235" s="285"/>
      <c r="F235" s="285"/>
      <c r="G235" s="285"/>
      <c r="H235" s="285"/>
      <c r="I235" s="285"/>
      <c r="J235" s="285"/>
      <c r="K235" s="285"/>
      <c r="L235" s="285"/>
      <c r="M235" s="285"/>
      <c r="N235" s="285"/>
      <c r="O235" s="285"/>
      <c r="P235" s="285"/>
      <c r="Q235" s="285"/>
      <c r="R235" s="330"/>
    </row>
    <row r="236" spans="2:18" ht="18">
      <c r="B236" s="271"/>
      <c r="C236" s="266"/>
      <c r="D236" s="285"/>
      <c r="E236" s="285"/>
      <c r="F236" s="285"/>
      <c r="G236" s="285"/>
      <c r="H236" s="285"/>
      <c r="I236" s="285"/>
      <c r="J236" s="285"/>
      <c r="K236" s="285"/>
      <c r="L236" s="285"/>
      <c r="M236" s="285"/>
      <c r="N236" s="285"/>
      <c r="O236" s="285"/>
      <c r="P236" s="285"/>
      <c r="Q236" s="285"/>
      <c r="R236" s="330"/>
    </row>
    <row r="237" spans="2:18" ht="18" customHeight="1">
      <c r="B237" s="271"/>
      <c r="C237" s="266"/>
      <c r="D237" s="285"/>
      <c r="E237" s="285"/>
      <c r="F237" s="285"/>
      <c r="G237" s="285"/>
      <c r="H237" s="285"/>
      <c r="I237" s="285"/>
      <c r="J237" s="618"/>
      <c r="K237" s="618"/>
      <c r="L237" s="331"/>
      <c r="M237" s="331"/>
      <c r="N237" s="331"/>
      <c r="O237" s="331"/>
      <c r="P237" s="331"/>
      <c r="Q237" s="331"/>
      <c r="R237" s="332"/>
    </row>
    <row r="238" spans="2:18" ht="18" customHeight="1">
      <c r="B238" s="271"/>
      <c r="C238" s="266"/>
      <c r="D238" s="285"/>
      <c r="P238" s="285"/>
      <c r="Q238" s="285"/>
      <c r="R238" s="332"/>
    </row>
    <row r="239" spans="2:18" ht="18" customHeight="1">
      <c r="B239" s="271"/>
      <c r="C239" s="266"/>
      <c r="D239" s="285"/>
      <c r="P239" s="619"/>
      <c r="Q239" s="619"/>
      <c r="R239" s="332"/>
    </row>
    <row r="240" spans="2:18" ht="18">
      <c r="B240" s="271"/>
      <c r="C240" s="266"/>
      <c r="D240" s="285"/>
      <c r="P240" s="333"/>
      <c r="Q240" s="334"/>
      <c r="R240" s="330"/>
    </row>
    <row r="241" spans="2:18" ht="18">
      <c r="B241" s="271"/>
      <c r="C241" s="266"/>
      <c r="D241" s="285"/>
      <c r="P241" s="335"/>
      <c r="Q241" s="336"/>
      <c r="R241" s="330"/>
    </row>
    <row r="242" spans="2:18" ht="18">
      <c r="B242" s="271"/>
      <c r="C242" s="266"/>
      <c r="D242" s="285"/>
      <c r="P242" s="335"/>
      <c r="Q242" s="336"/>
      <c r="R242" s="330"/>
    </row>
    <row r="243" spans="2:18" ht="18">
      <c r="B243" s="271"/>
      <c r="C243" s="266"/>
      <c r="D243" s="285"/>
      <c r="P243" s="335"/>
      <c r="Q243" s="336"/>
      <c r="R243" s="330"/>
    </row>
    <row r="244" spans="2:18" ht="18">
      <c r="B244" s="271"/>
      <c r="C244" s="266"/>
      <c r="D244" s="285"/>
      <c r="P244" s="335"/>
      <c r="Q244" s="336"/>
      <c r="R244" s="330"/>
    </row>
    <row r="245" spans="2:18" ht="18">
      <c r="B245" s="271"/>
      <c r="C245" s="266"/>
      <c r="D245" s="285"/>
      <c r="P245" s="335"/>
      <c r="Q245" s="336"/>
      <c r="R245" s="330"/>
    </row>
    <row r="246" spans="2:18" ht="18">
      <c r="B246" s="271"/>
      <c r="C246" s="266"/>
      <c r="D246" s="285"/>
      <c r="P246" s="335"/>
      <c r="Q246" s="336"/>
      <c r="R246" s="330"/>
    </row>
    <row r="247" spans="2:18" ht="18">
      <c r="B247" s="271"/>
      <c r="C247" s="266"/>
      <c r="D247" s="285"/>
      <c r="P247" s="335"/>
      <c r="Q247" s="336"/>
      <c r="R247" s="330"/>
    </row>
    <row r="248" spans="2:18" ht="18">
      <c r="B248" s="271"/>
      <c r="C248" s="266"/>
      <c r="D248" s="285"/>
      <c r="P248" s="337"/>
      <c r="Q248" s="336"/>
      <c r="R248" s="330"/>
    </row>
    <row r="249" spans="2:18" ht="18">
      <c r="B249" s="271"/>
      <c r="C249" s="266"/>
      <c r="D249" s="285"/>
      <c r="P249" s="285"/>
      <c r="Q249" s="285"/>
      <c r="R249" s="330"/>
    </row>
    <row r="250" spans="2:18" ht="18">
      <c r="B250" s="271"/>
      <c r="C250" s="266"/>
      <c r="D250" s="285"/>
      <c r="P250" s="285"/>
      <c r="Q250" s="285"/>
      <c r="R250" s="330"/>
    </row>
    <row r="251" spans="2:18" ht="18">
      <c r="B251" s="271"/>
      <c r="C251" s="266"/>
      <c r="D251" s="285"/>
      <c r="P251" s="285"/>
      <c r="Q251" s="285"/>
      <c r="R251" s="330"/>
    </row>
    <row r="252" spans="2:18" ht="18">
      <c r="B252" s="271"/>
      <c r="C252" s="266"/>
      <c r="D252" s="285"/>
      <c r="P252" s="285"/>
      <c r="Q252" s="285"/>
      <c r="R252" s="330"/>
    </row>
    <row r="253" spans="2:18" ht="18">
      <c r="B253" s="271"/>
      <c r="C253" s="266"/>
      <c r="D253" s="285"/>
      <c r="P253" s="619"/>
      <c r="Q253" s="619"/>
      <c r="R253" s="330"/>
    </row>
    <row r="254" spans="2:18" ht="18">
      <c r="B254" s="271"/>
      <c r="C254" s="266"/>
      <c r="D254" s="285"/>
      <c r="P254" s="333"/>
      <c r="Q254" s="334"/>
      <c r="R254" s="330"/>
    </row>
    <row r="255" spans="2:18" ht="18">
      <c r="B255" s="271"/>
      <c r="C255" s="266"/>
      <c r="D255" s="285"/>
      <c r="P255" s="335"/>
      <c r="Q255" s="336"/>
      <c r="R255" s="330"/>
    </row>
    <row r="256" spans="2:18" ht="18">
      <c r="B256" s="271"/>
      <c r="C256" s="266"/>
      <c r="D256" s="285"/>
      <c r="P256" s="335"/>
      <c r="Q256" s="336"/>
      <c r="R256" s="330"/>
    </row>
    <row r="257" spans="2:18" ht="18">
      <c r="B257" s="271"/>
      <c r="C257" s="266"/>
      <c r="D257" s="285"/>
      <c r="P257" s="335"/>
      <c r="Q257" s="336"/>
      <c r="R257" s="330"/>
    </row>
    <row r="258" spans="2:18" ht="18">
      <c r="B258" s="271"/>
      <c r="C258" s="266"/>
      <c r="D258" s="285"/>
      <c r="P258" s="335"/>
      <c r="Q258" s="336"/>
      <c r="R258" s="330"/>
    </row>
    <row r="259" spans="2:18" ht="18">
      <c r="B259" s="271"/>
      <c r="C259" s="266"/>
      <c r="D259" s="285"/>
      <c r="P259" s="335"/>
      <c r="Q259" s="336"/>
      <c r="R259" s="330"/>
    </row>
    <row r="260" spans="2:18" ht="18">
      <c r="B260" s="271"/>
      <c r="C260" s="266"/>
      <c r="D260" s="285"/>
      <c r="P260" s="335"/>
      <c r="Q260" s="336"/>
      <c r="R260" s="330"/>
    </row>
    <row r="261" spans="2:18" ht="18">
      <c r="B261" s="271"/>
      <c r="C261" s="266"/>
      <c r="D261" s="285"/>
      <c r="P261" s="335"/>
      <c r="Q261" s="336"/>
      <c r="R261" s="330"/>
    </row>
    <row r="262" spans="2:18" ht="18">
      <c r="B262" s="271"/>
      <c r="C262" s="266"/>
      <c r="D262" s="285"/>
      <c r="P262" s="337"/>
      <c r="Q262" s="336"/>
      <c r="R262" s="330"/>
    </row>
    <row r="263" spans="2:18" ht="18">
      <c r="B263" s="271"/>
      <c r="C263" s="266"/>
      <c r="D263" s="285"/>
      <c r="E263" s="285"/>
      <c r="F263" s="285"/>
      <c r="G263" s="285"/>
      <c r="H263" s="285"/>
      <c r="I263" s="285"/>
      <c r="J263" s="285"/>
      <c r="K263" s="285"/>
      <c r="L263" s="285"/>
      <c r="M263" s="285"/>
      <c r="N263" s="285"/>
      <c r="O263" s="285"/>
      <c r="P263" s="285"/>
      <c r="Q263" s="285"/>
      <c r="R263" s="330"/>
    </row>
    <row r="264" spans="2:18" ht="12.75">
      <c r="B264" s="271"/>
      <c r="C264" s="266"/>
      <c r="D264" s="266"/>
      <c r="E264" s="266"/>
      <c r="F264" s="266"/>
      <c r="G264" s="266"/>
      <c r="H264" s="266"/>
      <c r="I264" s="266"/>
      <c r="J264" s="266"/>
      <c r="K264" s="266"/>
      <c r="L264" s="266"/>
      <c r="M264" s="266"/>
      <c r="N264" s="266"/>
      <c r="O264" s="266"/>
      <c r="P264" s="266"/>
      <c r="Q264" s="266"/>
      <c r="R264" s="338"/>
    </row>
    <row r="265" spans="2:18" ht="12.75">
      <c r="B265" s="271"/>
      <c r="C265" s="266"/>
      <c r="D265" s="266"/>
      <c r="E265" s="266"/>
      <c r="F265" s="266"/>
      <c r="G265" s="266"/>
      <c r="H265" s="266"/>
      <c r="I265" s="266"/>
      <c r="J265" s="266"/>
      <c r="K265" s="266"/>
      <c r="L265" s="266"/>
      <c r="M265" s="266"/>
      <c r="N265" s="266"/>
      <c r="O265" s="266"/>
      <c r="P265" s="266"/>
      <c r="Q265" s="266"/>
      <c r="R265" s="338"/>
    </row>
    <row r="266" spans="2:18" ht="12.75">
      <c r="B266" s="271"/>
      <c r="C266" s="266"/>
      <c r="D266" s="266"/>
      <c r="E266" s="266"/>
      <c r="F266" s="266"/>
      <c r="G266" s="266"/>
      <c r="H266" s="266"/>
      <c r="I266" s="266"/>
      <c r="J266" s="266"/>
      <c r="K266" s="266"/>
      <c r="L266" s="266"/>
      <c r="M266" s="266"/>
      <c r="N266" s="266"/>
      <c r="O266" s="266"/>
      <c r="P266" s="266"/>
      <c r="Q266" s="266"/>
      <c r="R266" s="338"/>
    </row>
    <row r="267" spans="2:18" ht="12.75">
      <c r="B267" s="271"/>
      <c r="C267" s="266"/>
      <c r="D267" s="266"/>
      <c r="E267" s="266"/>
      <c r="F267" s="266"/>
      <c r="G267" s="266"/>
      <c r="H267" s="266"/>
      <c r="I267" s="266"/>
      <c r="J267" s="266"/>
      <c r="K267" s="266"/>
      <c r="L267" s="266"/>
      <c r="M267" s="266"/>
      <c r="N267" s="266"/>
      <c r="O267" s="266"/>
      <c r="P267" s="266"/>
      <c r="Q267" s="266"/>
      <c r="R267" s="338"/>
    </row>
    <row r="268" spans="2:18" ht="12.75">
      <c r="B268" s="271"/>
      <c r="C268" s="266"/>
      <c r="D268" s="266"/>
      <c r="E268" s="266"/>
      <c r="F268" s="266"/>
      <c r="G268" s="266"/>
      <c r="H268" s="266"/>
      <c r="I268" s="266"/>
      <c r="J268" s="266"/>
      <c r="K268" s="266"/>
      <c r="L268" s="266"/>
      <c r="M268" s="266"/>
      <c r="N268" s="266"/>
      <c r="O268" s="266"/>
      <c r="P268" s="266"/>
      <c r="Q268" s="266"/>
      <c r="R268" s="338"/>
    </row>
    <row r="269" spans="2:18" ht="12.75">
      <c r="B269" s="271"/>
      <c r="C269" s="266"/>
      <c r="D269" s="266"/>
      <c r="E269" s="266"/>
      <c r="F269" s="266"/>
      <c r="G269" s="266"/>
      <c r="H269" s="266"/>
      <c r="I269" s="266"/>
      <c r="J269" s="266"/>
      <c r="K269" s="266"/>
      <c r="L269" s="266"/>
      <c r="M269" s="266"/>
      <c r="N269" s="266"/>
      <c r="O269" s="266"/>
      <c r="P269" s="266"/>
      <c r="Q269" s="266"/>
      <c r="R269" s="338"/>
    </row>
    <row r="270" spans="2:18" ht="12.75">
      <c r="B270" s="265"/>
      <c r="C270" s="258"/>
      <c r="D270" s="258"/>
      <c r="E270" s="258"/>
      <c r="F270" s="258"/>
      <c r="G270" s="258"/>
      <c r="H270" s="258"/>
      <c r="I270" s="258"/>
      <c r="J270" s="258"/>
      <c r="K270" s="258"/>
      <c r="L270" s="258"/>
      <c r="M270" s="258"/>
      <c r="N270" s="258"/>
      <c r="O270" s="258"/>
      <c r="P270" s="258"/>
      <c r="Q270" s="258"/>
      <c r="R270" s="253"/>
    </row>
    <row r="271" spans="2:18" ht="12.75">
      <c r="B271" s="265"/>
      <c r="C271" s="258"/>
      <c r="D271" s="258"/>
      <c r="E271" s="258"/>
      <c r="F271" s="258"/>
      <c r="G271" s="258"/>
      <c r="H271" s="258"/>
      <c r="I271" s="258"/>
      <c r="J271" s="258"/>
      <c r="K271" s="258"/>
      <c r="L271" s="258"/>
      <c r="M271" s="258"/>
      <c r="N271" s="258"/>
      <c r="O271" s="258"/>
      <c r="P271" s="258"/>
      <c r="Q271" s="258"/>
      <c r="R271" s="253"/>
    </row>
    <row r="272" spans="2:18" ht="13.5" thickBot="1">
      <c r="B272" s="339"/>
      <c r="C272" s="340"/>
      <c r="D272" s="340"/>
      <c r="E272" s="340"/>
      <c r="F272" s="340"/>
      <c r="G272" s="340"/>
      <c r="H272" s="340"/>
      <c r="I272" s="340"/>
      <c r="J272" s="340"/>
      <c r="K272" s="340"/>
      <c r="L272" s="340"/>
      <c r="M272" s="340"/>
      <c r="N272" s="340"/>
      <c r="O272" s="340"/>
      <c r="P272" s="340"/>
      <c r="Q272" s="340"/>
      <c r="R272" s="341"/>
    </row>
  </sheetData>
  <sheetProtection password="F92D" sheet="1" formatCells="0" formatColumns="0" formatRows="0"/>
  <mergeCells count="237">
    <mergeCell ref="C15:C17"/>
    <mergeCell ref="E16:F16"/>
    <mergeCell ref="B2:R2"/>
    <mergeCell ref="B3:R3"/>
    <mergeCell ref="C6:C12"/>
    <mergeCell ref="E6:P6"/>
    <mergeCell ref="E8:P8"/>
    <mergeCell ref="E10:P10"/>
    <mergeCell ref="E12:P12"/>
    <mergeCell ref="G16:H16"/>
    <mergeCell ref="M19:P19"/>
    <mergeCell ref="I20:J20"/>
    <mergeCell ref="K20:L20"/>
    <mergeCell ref="M20:N20"/>
    <mergeCell ref="O20:P20"/>
    <mergeCell ref="E21:F21"/>
    <mergeCell ref="E17:F17"/>
    <mergeCell ref="G17:H17"/>
    <mergeCell ref="G19:H20"/>
    <mergeCell ref="I19:L19"/>
    <mergeCell ref="E29:F29"/>
    <mergeCell ref="C33:C34"/>
    <mergeCell ref="G33:H33"/>
    <mergeCell ref="O33:P33"/>
    <mergeCell ref="Q33:R33"/>
    <mergeCell ref="G34:H34"/>
    <mergeCell ref="C22:C28"/>
    <mergeCell ref="E22:F22"/>
    <mergeCell ref="E23:F23"/>
    <mergeCell ref="E24:F24"/>
    <mergeCell ref="E25:F25"/>
    <mergeCell ref="E26:F26"/>
    <mergeCell ref="E27:F27"/>
    <mergeCell ref="E28:F28"/>
    <mergeCell ref="G41:H41"/>
    <mergeCell ref="G42:H42"/>
    <mergeCell ref="G43:H43"/>
    <mergeCell ref="G44:H44"/>
    <mergeCell ref="G45:H45"/>
    <mergeCell ref="G46:H46"/>
    <mergeCell ref="G35:H35"/>
    <mergeCell ref="G36:H36"/>
    <mergeCell ref="G37:H37"/>
    <mergeCell ref="G38:H38"/>
    <mergeCell ref="G39:H39"/>
    <mergeCell ref="G40:H40"/>
    <mergeCell ref="G53:H53"/>
    <mergeCell ref="G54:H54"/>
    <mergeCell ref="G55:H55"/>
    <mergeCell ref="G56:H56"/>
    <mergeCell ref="G57:H57"/>
    <mergeCell ref="G58:H58"/>
    <mergeCell ref="G47:H47"/>
    <mergeCell ref="G48:H48"/>
    <mergeCell ref="G49:H49"/>
    <mergeCell ref="G50:H50"/>
    <mergeCell ref="G51:H51"/>
    <mergeCell ref="G52:H52"/>
    <mergeCell ref="G59:H59"/>
    <mergeCell ref="G60:H60"/>
    <mergeCell ref="G61:H61"/>
    <mergeCell ref="G62:H62"/>
    <mergeCell ref="G63:H63"/>
    <mergeCell ref="G64:H64"/>
    <mergeCell ref="G65:H65"/>
    <mergeCell ref="G66:H66"/>
    <mergeCell ref="G67:H67"/>
    <mergeCell ref="G74:H74"/>
    <mergeCell ref="G75:H75"/>
    <mergeCell ref="G76:H76"/>
    <mergeCell ref="G77:H77"/>
    <mergeCell ref="G78:H78"/>
    <mergeCell ref="G79:H79"/>
    <mergeCell ref="G68:H68"/>
    <mergeCell ref="G69:H69"/>
    <mergeCell ref="G70:H70"/>
    <mergeCell ref="G71:H71"/>
    <mergeCell ref="G72:H72"/>
    <mergeCell ref="G73:H73"/>
    <mergeCell ref="G86:H86"/>
    <mergeCell ref="G87:H87"/>
    <mergeCell ref="G88:H88"/>
    <mergeCell ref="G89:H89"/>
    <mergeCell ref="G90:H90"/>
    <mergeCell ref="G91:H91"/>
    <mergeCell ref="G80:H80"/>
    <mergeCell ref="G81:H81"/>
    <mergeCell ref="G82:H82"/>
    <mergeCell ref="G83:H83"/>
    <mergeCell ref="G84:H84"/>
    <mergeCell ref="G85:H85"/>
    <mergeCell ref="G98:H98"/>
    <mergeCell ref="G99:H99"/>
    <mergeCell ref="G100:H100"/>
    <mergeCell ref="G101:H101"/>
    <mergeCell ref="G102:H102"/>
    <mergeCell ref="G103:H103"/>
    <mergeCell ref="G92:H92"/>
    <mergeCell ref="G93:H93"/>
    <mergeCell ref="G94:H94"/>
    <mergeCell ref="G95:H95"/>
    <mergeCell ref="G96:H96"/>
    <mergeCell ref="G97:H97"/>
    <mergeCell ref="G110:H110"/>
    <mergeCell ref="G111:H111"/>
    <mergeCell ref="G112:H112"/>
    <mergeCell ref="G113:H113"/>
    <mergeCell ref="G114:H114"/>
    <mergeCell ref="G104:H104"/>
    <mergeCell ref="G105:H105"/>
    <mergeCell ref="G106:H106"/>
    <mergeCell ref="G107:H107"/>
    <mergeCell ref="G108:H108"/>
    <mergeCell ref="G109:H109"/>
    <mergeCell ref="G123:H123"/>
    <mergeCell ref="G124:H124"/>
    <mergeCell ref="G125:H125"/>
    <mergeCell ref="G126:H126"/>
    <mergeCell ref="G127:H127"/>
    <mergeCell ref="G128:H128"/>
    <mergeCell ref="G115:H115"/>
    <mergeCell ref="G116:H116"/>
    <mergeCell ref="G117:H117"/>
    <mergeCell ref="G118:H118"/>
    <mergeCell ref="G119:H119"/>
    <mergeCell ref="G120:H120"/>
    <mergeCell ref="G121:H121"/>
    <mergeCell ref="G122:H122"/>
    <mergeCell ref="G135:H135"/>
    <mergeCell ref="G136:H136"/>
    <mergeCell ref="G137:H137"/>
    <mergeCell ref="G138:H138"/>
    <mergeCell ref="G139:H139"/>
    <mergeCell ref="G140:H140"/>
    <mergeCell ref="G129:H129"/>
    <mergeCell ref="G130:H130"/>
    <mergeCell ref="G131:H131"/>
    <mergeCell ref="G132:H132"/>
    <mergeCell ref="G133:H133"/>
    <mergeCell ref="G134:H134"/>
    <mergeCell ref="G147:H147"/>
    <mergeCell ref="G148:H148"/>
    <mergeCell ref="G149:H149"/>
    <mergeCell ref="G150:H150"/>
    <mergeCell ref="G151:H151"/>
    <mergeCell ref="G152:H152"/>
    <mergeCell ref="G141:H141"/>
    <mergeCell ref="G142:H142"/>
    <mergeCell ref="G143:H143"/>
    <mergeCell ref="G144:H144"/>
    <mergeCell ref="G145:H145"/>
    <mergeCell ref="G146:H146"/>
    <mergeCell ref="G159:H159"/>
    <mergeCell ref="G160:H160"/>
    <mergeCell ref="G161:H161"/>
    <mergeCell ref="G162:H162"/>
    <mergeCell ref="G163:H163"/>
    <mergeCell ref="G164:H164"/>
    <mergeCell ref="G153:H153"/>
    <mergeCell ref="G154:H154"/>
    <mergeCell ref="G155:H155"/>
    <mergeCell ref="G156:H156"/>
    <mergeCell ref="G157:H157"/>
    <mergeCell ref="G158:H158"/>
    <mergeCell ref="G171:H171"/>
    <mergeCell ref="G172:H172"/>
    <mergeCell ref="G173:H173"/>
    <mergeCell ref="G174:H174"/>
    <mergeCell ref="G175:H175"/>
    <mergeCell ref="G176:H176"/>
    <mergeCell ref="G165:H165"/>
    <mergeCell ref="G166:H166"/>
    <mergeCell ref="G167:H167"/>
    <mergeCell ref="G168:H168"/>
    <mergeCell ref="G169:H169"/>
    <mergeCell ref="G170:H170"/>
    <mergeCell ref="G183:H183"/>
    <mergeCell ref="G184:H184"/>
    <mergeCell ref="G185:H185"/>
    <mergeCell ref="G186:H186"/>
    <mergeCell ref="G187:H187"/>
    <mergeCell ref="G188:H188"/>
    <mergeCell ref="G177:H177"/>
    <mergeCell ref="G178:H178"/>
    <mergeCell ref="G179:H179"/>
    <mergeCell ref="G180:H180"/>
    <mergeCell ref="G181:H181"/>
    <mergeCell ref="G182:H182"/>
    <mergeCell ref="G195:H195"/>
    <mergeCell ref="G196:H196"/>
    <mergeCell ref="G197:H197"/>
    <mergeCell ref="G198:H198"/>
    <mergeCell ref="G199:H199"/>
    <mergeCell ref="G200:H200"/>
    <mergeCell ref="G189:H189"/>
    <mergeCell ref="G190:H190"/>
    <mergeCell ref="G191:H191"/>
    <mergeCell ref="G192:H192"/>
    <mergeCell ref="G193:H193"/>
    <mergeCell ref="G194:H194"/>
    <mergeCell ref="G218:H218"/>
    <mergeCell ref="G207:H207"/>
    <mergeCell ref="G208:H208"/>
    <mergeCell ref="G209:H209"/>
    <mergeCell ref="G210:H210"/>
    <mergeCell ref="G211:H211"/>
    <mergeCell ref="G212:H212"/>
    <mergeCell ref="G201:H201"/>
    <mergeCell ref="G202:H202"/>
    <mergeCell ref="G203:H203"/>
    <mergeCell ref="G204:H204"/>
    <mergeCell ref="G205:H205"/>
    <mergeCell ref="G206:H206"/>
    <mergeCell ref="T58:W61"/>
    <mergeCell ref="G231:H231"/>
    <mergeCell ref="G232:H232"/>
    <mergeCell ref="G233:H233"/>
    <mergeCell ref="J237:K237"/>
    <mergeCell ref="P239:Q239"/>
    <mergeCell ref="P253:Q253"/>
    <mergeCell ref="G225:H225"/>
    <mergeCell ref="G226:H226"/>
    <mergeCell ref="G227:H227"/>
    <mergeCell ref="G228:H228"/>
    <mergeCell ref="G229:H229"/>
    <mergeCell ref="G230:H230"/>
    <mergeCell ref="G219:H219"/>
    <mergeCell ref="G220:H220"/>
    <mergeCell ref="G221:H221"/>
    <mergeCell ref="G222:H222"/>
    <mergeCell ref="G223:H223"/>
    <mergeCell ref="G224:H224"/>
    <mergeCell ref="G213:H213"/>
    <mergeCell ref="G214:H214"/>
    <mergeCell ref="G215:H215"/>
    <mergeCell ref="G216:H216"/>
    <mergeCell ref="G217:H217"/>
  </mergeCells>
  <dataValidations count="3">
    <dataValidation type="list" allowBlank="1" showInputMessage="1" showErrorMessage="1" sqref="I35:I232">
      <formula1>$E$22:$E$28</formula1>
    </dataValidation>
    <dataValidation type="decimal" operator="greaterThan" allowBlank="1" showInputMessage="1" showErrorMessage="1" sqref="G17:H17">
      <formula1>0</formula1>
    </dataValidation>
    <dataValidation type="decimal" operator="greaterThanOrEqual" allowBlank="1" showInputMessage="1" showErrorMessage="1" sqref="J35:K232 M35:M232 O35:R232">
      <formula1>0</formula1>
    </dataValidation>
  </dataValidations>
  <printOptions/>
  <pageMargins left="0.25" right="0.25" top="0.25" bottom="0.25" header="0.3" footer="0.3"/>
  <pageSetup fitToHeight="0" horizontalDpi="600" verticalDpi="600" orientation="landscape" paperSize="9" scale="50" r:id="rId3"/>
  <headerFooter alignWithMargins="0">
    <oddFooter>&amp;CPC-2106</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Peace Corps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Simasek, Benjamin</dc:creator>
  <cp:keywords/>
  <dc:description/>
  <cp:lastModifiedBy>Simasek, Benjamin</cp:lastModifiedBy>
  <cp:lastPrinted>2015-06-12T20:04:16Z</cp:lastPrinted>
  <dcterms:created xsi:type="dcterms:W3CDTF">2015-06-01T17:47:54Z</dcterms:created>
  <dcterms:modified xsi:type="dcterms:W3CDTF">2016-06-02T18:35:15Z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